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erkefni\Endurskoðun verklagsreglna 2015\5.7.XX Vinnusvæðamerkingar\"/>
    </mc:Choice>
  </mc:AlternateContent>
  <bookViews>
    <workbookView xWindow="480" yWindow="60" windowWidth="15195" windowHeight="11640"/>
  </bookViews>
  <sheets>
    <sheet name="Févíti" sheetId="1" r:id="rId1"/>
    <sheet name="Tafla-1" sheetId="2" r:id="rId2"/>
    <sheet name="Tafla-2" sheetId="3" r:id="rId3"/>
  </sheets>
  <externalReferences>
    <externalReference r:id="rId4"/>
  </externalReferences>
  <definedNames>
    <definedName name="_xlnm.Print_Area" localSheetId="0">Févíti!$A$1:$N$62</definedName>
    <definedName name="skiltakostn">[1]Umferðarmerki!$I$8:$K$23</definedName>
  </definedNames>
  <calcPr calcId="152511"/>
</workbook>
</file>

<file path=xl/calcChain.xml><?xml version="1.0" encoding="utf-8"?>
<calcChain xmlns="http://schemas.openxmlformats.org/spreadsheetml/2006/main">
  <c r="H41" i="1" l="1"/>
  <c r="H12" i="1" l="1"/>
  <c r="H38" i="1" l="1"/>
  <c r="H19" i="1"/>
  <c r="H22" i="1"/>
  <c r="H25" i="1"/>
  <c r="H23" i="1"/>
  <c r="H28" i="1"/>
  <c r="N62" i="1" l="1"/>
  <c r="M62" i="1"/>
  <c r="H24" i="1"/>
  <c r="H47" i="1"/>
  <c r="H45" i="1"/>
  <c r="H44" i="1"/>
  <c r="H42" i="1"/>
  <c r="H39" i="1"/>
  <c r="H35" i="1"/>
  <c r="H36" i="1"/>
  <c r="H34" i="1"/>
  <c r="H33" i="1"/>
  <c r="H32" i="1"/>
  <c r="H30" i="1"/>
  <c r="H27" i="1"/>
  <c r="H26" i="1"/>
  <c r="H21" i="1"/>
  <c r="H20" i="1"/>
  <c r="H18" i="1"/>
  <c r="H16" i="1"/>
  <c r="H13" i="1"/>
  <c r="H15" i="1"/>
  <c r="H17" i="1"/>
  <c r="G49" i="1"/>
  <c r="H46" i="1"/>
  <c r="H43" i="1"/>
  <c r="H40" i="1"/>
  <c r="H37" i="1"/>
  <c r="H31" i="1"/>
  <c r="H29" i="1"/>
  <c r="H14" i="1"/>
  <c r="H10" i="1"/>
  <c r="K46" i="1"/>
  <c r="G46" i="1" s="1"/>
  <c r="E7" i="3"/>
  <c r="G7" i="3" s="1"/>
  <c r="E8" i="3"/>
  <c r="E9" i="3"/>
  <c r="E10" i="3"/>
  <c r="G10" i="3" s="1"/>
  <c r="E11" i="3"/>
  <c r="G11" i="3" s="1"/>
  <c r="E12" i="3"/>
  <c r="E13" i="3"/>
  <c r="E14" i="3"/>
  <c r="G14" i="3" s="1"/>
  <c r="E15" i="3"/>
  <c r="G15" i="3" s="1"/>
  <c r="E16" i="3"/>
  <c r="E17" i="3"/>
  <c r="E18" i="3"/>
  <c r="E19" i="3"/>
  <c r="G19" i="3" s="1"/>
  <c r="E6" i="3"/>
  <c r="G12" i="3"/>
  <c r="G13" i="3"/>
  <c r="G16" i="3"/>
  <c r="G17" i="3"/>
  <c r="G18" i="3"/>
  <c r="G9" i="3"/>
  <c r="G8" i="3"/>
  <c r="G6" i="3"/>
  <c r="K43" i="1"/>
  <c r="K40" i="1"/>
  <c r="G40" i="1" s="1"/>
  <c r="K37" i="1"/>
  <c r="G37" i="1"/>
  <c r="K35" i="1"/>
  <c r="G35" i="1" s="1"/>
  <c r="K33" i="1"/>
  <c r="G33" i="1" s="1"/>
  <c r="K31" i="1"/>
  <c r="K29" i="1"/>
  <c r="G29" i="1" s="1"/>
  <c r="K26" i="1"/>
  <c r="G26" i="1" s="1"/>
  <c r="K23" i="1"/>
  <c r="G23" i="1" s="1"/>
  <c r="K20" i="1"/>
  <c r="G20" i="1" s="1"/>
  <c r="K17" i="1"/>
  <c r="G17" i="1" s="1"/>
  <c r="K14" i="1"/>
  <c r="G14" i="1" s="1"/>
  <c r="K11" i="1"/>
  <c r="G11" i="1" s="1"/>
  <c r="K10" i="1"/>
  <c r="G10" i="1" s="1"/>
  <c r="G31" i="1"/>
  <c r="G43" i="1"/>
  <c r="H11" i="1"/>
  <c r="G20" i="3" l="1"/>
  <c r="H51" i="1"/>
  <c r="H48" i="1"/>
  <c r="H52" i="1" s="1"/>
  <c r="G48" i="1"/>
  <c r="G52" i="1" s="1"/>
</calcChain>
</file>

<file path=xl/comments1.xml><?xml version="1.0" encoding="utf-8"?>
<comments xmlns="http://schemas.openxmlformats.org/spreadsheetml/2006/main">
  <authors>
    <author>Valgeir S. Kárason</author>
  </authors>
  <commentList>
    <comment ref="L8" authorId="0" shapeId="0">
      <text>
        <r>
          <rPr>
            <sz val="9"/>
            <color indexed="81"/>
            <rFont val="Tahoma"/>
            <family val="2"/>
          </rPr>
          <t>Hér má skrá nánari skýringar vegna athugasemda</t>
        </r>
      </text>
    </comment>
    <comment ref="L54" authorId="0" shapeId="0">
      <text>
        <r>
          <rPr>
            <sz val="9"/>
            <color indexed="81"/>
            <rFont val="Tahoma"/>
            <family val="2"/>
          </rPr>
          <t>Í dálkinn skal skrá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>, eftir því sem við á (sjá "Skýringar fyrir úttektareyðublað")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 xml:space="preserve">Í dálkinn skal skrá </t>
        </r>
        <r>
          <rPr>
            <b/>
            <sz val="11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>, eftir því sem við á (sjá "Skýringar fyrir úttektareyðublað")</t>
        </r>
      </text>
    </comment>
    <comment ref="N54" authorId="0" shapeId="0">
      <text>
        <r>
          <rPr>
            <sz val="9"/>
            <color indexed="81"/>
            <rFont val="Tahoma"/>
            <family val="2"/>
          </rPr>
          <t xml:space="preserve">Í dálkinn skal skrá </t>
        </r>
        <r>
          <rPr>
            <b/>
            <sz val="11"/>
            <color indexed="81"/>
            <rFont val="Tahoma"/>
            <family val="2"/>
          </rPr>
          <t>3</t>
        </r>
        <r>
          <rPr>
            <sz val="9"/>
            <color indexed="81"/>
            <rFont val="Tahoma"/>
            <family val="2"/>
          </rPr>
          <t xml:space="preserve">, eftir því sem við á (sjá "Skýringar fyrir úttektareyðublað") </t>
        </r>
      </text>
    </comment>
  </commentList>
</comments>
</file>

<file path=xl/sharedStrings.xml><?xml version="1.0" encoding="utf-8"?>
<sst xmlns="http://schemas.openxmlformats.org/spreadsheetml/2006/main" count="213" uniqueCount="153">
  <si>
    <t>Athugasemd</t>
  </si>
  <si>
    <t>Nr.</t>
  </si>
  <si>
    <t>Nr</t>
  </si>
  <si>
    <t>Atriði skoðuð í úttekt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</si>
  <si>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</si>
  <si>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</si>
  <si>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</si>
  <si>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</si>
  <si>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</si>
  <si>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</si>
  <si>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</si>
  <si>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</si>
  <si>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</si>
  <si>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</si>
  <si>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</si>
  <si>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</si>
  <si>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</si>
  <si>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b1</t>
  </si>
  <si>
    <t>b2</t>
  </si>
  <si>
    <t>b3</t>
  </si>
  <si>
    <t>b4</t>
  </si>
  <si>
    <t>b5</t>
  </si>
  <si>
    <t>b6</t>
  </si>
  <si>
    <t>b7</t>
  </si>
  <si>
    <t>Stjórnun umferðar vaktmenn</t>
  </si>
  <si>
    <t>Vegvísun</t>
  </si>
  <si>
    <t>Fjöldi 3</t>
  </si>
  <si>
    <t xml:space="preserve"> </t>
  </si>
  <si>
    <t>a14</t>
  </si>
  <si>
    <t>kr.</t>
  </si>
  <si>
    <t>kr</t>
  </si>
  <si>
    <t>a15</t>
  </si>
  <si>
    <t>a16</t>
  </si>
  <si>
    <t>a17</t>
  </si>
  <si>
    <t>a18</t>
  </si>
  <si>
    <t>Vegrið (m)</t>
  </si>
  <si>
    <t>Öryggisgrindur</t>
  </si>
  <si>
    <t>Þverslár</t>
  </si>
  <si>
    <t>a19</t>
  </si>
  <si>
    <t>Gerð merkja/búnaðar</t>
  </si>
  <si>
    <t>Rangt staðsettir</t>
  </si>
  <si>
    <t>Almenn umferðarmerki</t>
  </si>
  <si>
    <t xml:space="preserve">Merkjavagn </t>
  </si>
  <si>
    <t>Vantar</t>
  </si>
  <si>
    <t>Rangt staðsettur</t>
  </si>
  <si>
    <t>Umferðarljós</t>
  </si>
  <si>
    <t>Ljósaörvar</t>
  </si>
  <si>
    <t>Viðvörunarljós</t>
  </si>
  <si>
    <t xml:space="preserve">Upplýsingatöflur </t>
  </si>
  <si>
    <t xml:space="preserve">Skemmdar eða óhreinar </t>
  </si>
  <si>
    <t>a20</t>
  </si>
  <si>
    <t>a21</t>
  </si>
  <si>
    <t>a22</t>
  </si>
  <si>
    <t>Gátskildir</t>
  </si>
  <si>
    <t xml:space="preserve">Ófullnægjandi uppsetning/rangt staðsett </t>
  </si>
  <si>
    <t>Ófullnægjandi uppsetning/rangt staðsettir</t>
  </si>
  <si>
    <t>Keilur</t>
  </si>
  <si>
    <t>Ófullnægjandi uppsetning/rangt staðsettar</t>
  </si>
  <si>
    <t xml:space="preserve">Vantar/ónýtar </t>
  </si>
  <si>
    <t>Vantar/ónýtir</t>
  </si>
  <si>
    <t xml:space="preserve">Vantar/ónýt </t>
  </si>
  <si>
    <t>a23</t>
  </si>
  <si>
    <t>a24</t>
  </si>
  <si>
    <t>Kostn.</t>
  </si>
  <si>
    <t>a25</t>
  </si>
  <si>
    <t>Vantar, uppfyllir ekki öryggiskröfur</t>
  </si>
  <si>
    <t>Ófullnægjandi endurskin</t>
  </si>
  <si>
    <t>Rangt staðsettar</t>
  </si>
  <si>
    <t>a26</t>
  </si>
  <si>
    <t>a27</t>
  </si>
  <si>
    <t>a28</t>
  </si>
  <si>
    <t>a29</t>
  </si>
  <si>
    <t>a30</t>
  </si>
  <si>
    <t>a31</t>
  </si>
  <si>
    <t>a32</t>
  </si>
  <si>
    <t>a33</t>
  </si>
  <si>
    <t>Stjórnun umferðar</t>
  </si>
  <si>
    <t>Öryggiskröfur</t>
  </si>
  <si>
    <t>Akstursleiðir</t>
  </si>
  <si>
    <t xml:space="preserve">Stjórnun umferðar, ljósastýring </t>
  </si>
  <si>
    <t>Úttektarþættir</t>
  </si>
  <si>
    <t>Óhreinar eða ófullnægjandi endurskin</t>
  </si>
  <si>
    <t>Óhrein eða ófullnægjandi endurskin</t>
  </si>
  <si>
    <t>a34</t>
  </si>
  <si>
    <t>Búnaður ekki í samræmi við kröfur</t>
  </si>
  <si>
    <t>a35</t>
  </si>
  <si>
    <t>a36</t>
  </si>
  <si>
    <t>a37</t>
  </si>
  <si>
    <t xml:space="preserve">Vantar/óvirk </t>
  </si>
  <si>
    <t xml:space="preserve">Ekki í samræmi við kröfur </t>
  </si>
  <si>
    <t>Bifreiðar/vélar/tæki</t>
  </si>
  <si>
    <t>Viðvörunaljós/ljósaörvar óvirk</t>
  </si>
  <si>
    <t>Óhreinir eða ófullnægjandi endurskin</t>
  </si>
  <si>
    <t>Fjöldi 2</t>
  </si>
  <si>
    <t>Verð</t>
  </si>
  <si>
    <t>notkun skipti</t>
  </si>
  <si>
    <t>kostn/skipti</t>
  </si>
  <si>
    <t xml:space="preserve">Fj.skv. </t>
  </si>
  <si>
    <t>áætl.</t>
  </si>
  <si>
    <t xml:space="preserve">Steyptir vegatálmar </t>
  </si>
  <si>
    <t xml:space="preserve">Vegatálmar úr plasti </t>
  </si>
  <si>
    <t>Bráðab.merki</t>
  </si>
  <si>
    <t>Merk.plan og eftirlit</t>
  </si>
  <si>
    <t>Eftirlit með merkingum, skráning gagna</t>
  </si>
  <si>
    <t>Forsendur</t>
  </si>
  <si>
    <t>Útreikningar á kostnaði vegna vinnustaðamerkinga</t>
  </si>
  <si>
    <t xml:space="preserve">Samtals kostnaður </t>
  </si>
  <si>
    <t>með flutn./uppsetn</t>
  </si>
  <si>
    <t>Merkingaráætlun á framkvæmdastað</t>
  </si>
  <si>
    <t xml:space="preserve">Yfirb.merk.(málaðir m) </t>
  </si>
  <si>
    <t>Vantar/ófullnægjandi</t>
  </si>
  <si>
    <t>Steyptir vegatálmar (stk)</t>
  </si>
  <si>
    <t>Öryggisgrindur (stk)</t>
  </si>
  <si>
    <t>Þverslár (stk)</t>
  </si>
  <si>
    <t>Umferðarljós (stk)</t>
  </si>
  <si>
    <t>Ljósaörvar (stk)</t>
  </si>
  <si>
    <t>Viðvörunarljós (stk)</t>
  </si>
  <si>
    <t>Bráðab.merki (stk)</t>
  </si>
  <si>
    <t>Gátskildir (stk)</t>
  </si>
  <si>
    <t>Keilur (stk)</t>
  </si>
  <si>
    <t xml:space="preserve">Merkjavagn (stk) </t>
  </si>
  <si>
    <t xml:space="preserve">Upplýsingatöflur (stk) </t>
  </si>
  <si>
    <t>skipti</t>
  </si>
  <si>
    <t>kostn/</t>
  </si>
  <si>
    <t>Aðrar kröfur, févíti</t>
  </si>
  <si>
    <t>Alm. umferðarmerki (stk)</t>
  </si>
  <si>
    <t>þ.kr</t>
  </si>
  <si>
    <t>þ.kr.</t>
  </si>
  <si>
    <t>Kostn</t>
  </si>
  <si>
    <t xml:space="preserve">Vegatálmar plast (stk) </t>
  </si>
  <si>
    <t>Aðrar kröfur</t>
  </si>
  <si>
    <t xml:space="preserve">notk. </t>
  </si>
  <si>
    <t>Merkingarþáttur</t>
  </si>
  <si>
    <t>Samtals févíti vegna búnaðar</t>
  </si>
  <si>
    <t>Samtals viðmiðunarverð vegna búnaðar</t>
  </si>
  <si>
    <t>Verð vegna vinnu</t>
  </si>
  <si>
    <t>Kröfur um öryggisáætlun/öryggisbúnað/vinnufatnað</t>
  </si>
  <si>
    <t>Verktaki:</t>
  </si>
  <si>
    <t>Eftirlitsmaður merkinga:</t>
  </si>
  <si>
    <t xml:space="preserve">Verk: </t>
  </si>
  <si>
    <t>Útreikningur á févíti vegna vinnusvæðamerkinga</t>
  </si>
  <si>
    <t>Skýringar</t>
  </si>
  <si>
    <t>Óhrein, ófulln. endurskin, röng stærð/ gerð, merki gefur rangar upplýsingar</t>
  </si>
  <si>
    <t>Vægis-stuðull</t>
  </si>
  <si>
    <t xml:space="preserve">Fj. aths </t>
  </si>
  <si>
    <t>Fj. í úttekt</t>
  </si>
  <si>
    <t>Alls févíti:</t>
  </si>
  <si>
    <t>Reikn.févíti  þús. kr.</t>
  </si>
  <si>
    <t>Vegur kafli/ framkvæmdasvæði:</t>
  </si>
  <si>
    <t>nr.</t>
  </si>
  <si>
    <t>Afhent verktaka, dags:</t>
  </si>
  <si>
    <t xml:space="preserve">Úttektarmaður: </t>
  </si>
  <si>
    <t>Úttekt dags: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</si>
</sst>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\ mmm/\ yyyy"/>
    <numFmt numFmtId="166" formatCode="#,##0&quot;  &quot;"/>
  </numFmts>
  <fonts count="39" x14ac:knownFonts="1">
    <font>
      <sz val="10"/>
      <name val="Arial"/>
    </font>
    <font>
      <b/>
      <i/>
      <sz val="11"/>
      <color indexed="1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indexed="56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u/>
      <sz val="20"/>
      <name val="Arial"/>
      <family val="2"/>
    </font>
    <font>
      <b/>
      <sz val="16"/>
      <name val="Arial"/>
      <family val="2"/>
    </font>
    <font>
      <b/>
      <i/>
      <sz val="12"/>
      <color indexed="1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u/>
      <sz val="22"/>
      <name val="Arial"/>
      <family val="2"/>
    </font>
    <font>
      <b/>
      <i/>
      <sz val="10"/>
      <color indexed="1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i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i/>
      <sz val="11"/>
      <color theme="3" tint="-0.249977111117893"/>
      <name val="Arial"/>
      <family val="2"/>
    </font>
    <font>
      <b/>
      <sz val="11"/>
      <color theme="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i/>
      <sz val="11"/>
      <color theme="3"/>
      <name val="Arial"/>
      <family val="2"/>
    </font>
    <font>
      <b/>
      <i/>
      <sz val="12"/>
      <name val="Arial"/>
      <family val="2"/>
    </font>
    <font>
      <b/>
      <sz val="22"/>
      <name val="Arial"/>
      <family val="2"/>
    </font>
    <font>
      <b/>
      <sz val="14"/>
      <color theme="3"/>
      <name val="Arial"/>
      <family val="2"/>
    </font>
    <font>
      <b/>
      <sz val="12"/>
      <color theme="3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0" fillId="0" borderId="11" xfId="0" applyFont="1" applyBorder="1"/>
    <xf numFmtId="0" fontId="6" fillId="0" borderId="7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12" fillId="0" borderId="2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2" xfId="0" applyFont="1" applyBorder="1"/>
    <xf numFmtId="0" fontId="12" fillId="0" borderId="26" xfId="0" applyFont="1" applyBorder="1" applyAlignment="1">
      <alignment horizontal="center"/>
    </xf>
    <xf numFmtId="0" fontId="11" fillId="0" borderId="15" xfId="0" applyFont="1" applyBorder="1"/>
    <xf numFmtId="0" fontId="11" fillId="0" borderId="16" xfId="0" applyFont="1" applyBorder="1"/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4" fillId="0" borderId="22" xfId="0" applyFont="1" applyBorder="1"/>
    <xf numFmtId="0" fontId="0" fillId="0" borderId="27" xfId="0" applyBorder="1"/>
    <xf numFmtId="0" fontId="15" fillId="0" borderId="29" xfId="0" applyFont="1" applyBorder="1" applyAlignment="1">
      <alignment horizontal="center"/>
    </xf>
    <xf numFmtId="0" fontId="0" fillId="0" borderId="10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16" fillId="0" borderId="8" xfId="0" applyFont="1" applyBorder="1" applyAlignment="1">
      <alignment horizontal="left"/>
    </xf>
    <xf numFmtId="0" fontId="17" fillId="0" borderId="7" xfId="0" applyFont="1" applyBorder="1"/>
    <xf numFmtId="0" fontId="17" fillId="0" borderId="9" xfId="0" applyFont="1" applyBorder="1"/>
    <xf numFmtId="0" fontId="17" fillId="0" borderId="9" xfId="0" applyFont="1" applyBorder="1" applyAlignment="1">
      <alignment horizontal="left"/>
    </xf>
    <xf numFmtId="0" fontId="17" fillId="0" borderId="9" xfId="0" applyFont="1" applyFill="1" applyBorder="1"/>
    <xf numFmtId="0" fontId="17" fillId="0" borderId="7" xfId="0" applyFont="1" applyBorder="1" applyAlignment="1"/>
    <xf numFmtId="0" fontId="17" fillId="0" borderId="9" xfId="0" applyFont="1" applyBorder="1" applyAlignment="1"/>
    <xf numFmtId="0" fontId="18" fillId="0" borderId="27" xfId="0" applyFont="1" applyFill="1" applyBorder="1"/>
    <xf numFmtId="0" fontId="9" fillId="0" borderId="23" xfId="0" applyFont="1" applyBorder="1"/>
    <xf numFmtId="0" fontId="9" fillId="0" borderId="5" xfId="0" applyFont="1" applyBorder="1"/>
    <xf numFmtId="0" fontId="13" fillId="0" borderId="5" xfId="0" applyFont="1" applyBorder="1" applyAlignment="1">
      <alignment horizontal="center"/>
    </xf>
    <xf numFmtId="166" fontId="11" fillId="0" borderId="25" xfId="0" applyNumberFormat="1" applyFont="1" applyBorder="1" applyAlignment="1">
      <alignment horizontal="right"/>
    </xf>
    <xf numFmtId="166" fontId="11" fillId="0" borderId="20" xfId="0" applyNumberFormat="1" applyFont="1" applyBorder="1" applyAlignment="1">
      <alignment horizontal="right"/>
    </xf>
    <xf numFmtId="166" fontId="11" fillId="0" borderId="21" xfId="0" applyNumberFormat="1" applyFont="1" applyBorder="1" applyAlignment="1">
      <alignment horizontal="right"/>
    </xf>
    <xf numFmtId="166" fontId="8" fillId="0" borderId="12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/>
    </xf>
    <xf numFmtId="166" fontId="11" fillId="0" borderId="24" xfId="0" applyNumberFormat="1" applyFont="1" applyBorder="1" applyAlignment="1">
      <alignment horizontal="right"/>
    </xf>
    <xf numFmtId="166" fontId="11" fillId="0" borderId="1" xfId="0" applyNumberFormat="1" applyFont="1" applyFill="1" applyBorder="1" applyAlignment="1">
      <alignment horizontal="right"/>
    </xf>
    <xf numFmtId="166" fontId="8" fillId="0" borderId="9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9" xfId="0" applyNumberFormat="1" applyFont="1" applyFill="1" applyBorder="1" applyAlignment="1">
      <alignment horizontal="right"/>
    </xf>
    <xf numFmtId="166" fontId="0" fillId="0" borderId="27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0" fontId="28" fillId="0" borderId="30" xfId="0" applyFont="1" applyBorder="1" applyAlignment="1" applyProtection="1"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0" fontId="4" fillId="0" borderId="71" xfId="0" applyFont="1" applyBorder="1" applyAlignment="1" applyProtection="1">
      <alignment horizontal="center"/>
      <protection locked="0"/>
    </xf>
    <xf numFmtId="0" fontId="4" fillId="0" borderId="7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64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0" fillId="0" borderId="89" xfId="0" applyBorder="1" applyProtection="1">
      <protection locked="0"/>
    </xf>
    <xf numFmtId="0" fontId="0" fillId="0" borderId="90" xfId="0" applyBorder="1" applyProtection="1">
      <protection locked="0"/>
    </xf>
    <xf numFmtId="0" fontId="0" fillId="0" borderId="91" xfId="0" applyBorder="1" applyProtection="1">
      <protection locked="0"/>
    </xf>
    <xf numFmtId="0" fontId="0" fillId="0" borderId="83" xfId="0" applyBorder="1" applyProtection="1">
      <protection locked="0"/>
    </xf>
    <xf numFmtId="0" fontId="0" fillId="0" borderId="78" xfId="0" applyBorder="1" applyProtection="1">
      <protection locked="0"/>
    </xf>
    <xf numFmtId="0" fontId="0" fillId="0" borderId="84" xfId="0" applyBorder="1" applyProtection="1">
      <protection locked="0"/>
    </xf>
    <xf numFmtId="0" fontId="0" fillId="0" borderId="67" xfId="0" applyBorder="1" applyProtection="1">
      <protection locked="0"/>
    </xf>
    <xf numFmtId="0" fontId="0" fillId="0" borderId="62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45" xfId="0" applyBorder="1" applyProtection="1">
      <protection locked="0"/>
    </xf>
    <xf numFmtId="0" fontId="4" fillId="0" borderId="97" xfId="0" applyFont="1" applyBorder="1" applyAlignment="1" applyProtection="1">
      <alignment horizontal="center"/>
      <protection locked="0"/>
    </xf>
    <xf numFmtId="0" fontId="4" fillId="0" borderId="96" xfId="0" applyFont="1" applyBorder="1" applyAlignment="1" applyProtection="1">
      <alignment horizontal="center"/>
      <protection locked="0"/>
    </xf>
    <xf numFmtId="0" fontId="4" fillId="0" borderId="104" xfId="0" applyFont="1" applyBorder="1" applyAlignment="1" applyProtection="1">
      <alignment horizontal="center"/>
      <protection locked="0"/>
    </xf>
    <xf numFmtId="0" fontId="4" fillId="0" borderId="112" xfId="0" applyFont="1" applyBorder="1" applyAlignment="1" applyProtection="1">
      <alignment horizontal="center"/>
      <protection locked="0"/>
    </xf>
    <xf numFmtId="0" fontId="4" fillId="5" borderId="20" xfId="0" applyFont="1" applyFill="1" applyBorder="1" applyAlignment="1" applyProtection="1">
      <alignment horizontal="center"/>
    </xf>
    <xf numFmtId="0" fontId="4" fillId="5" borderId="95" xfId="0" applyFont="1" applyFill="1" applyBorder="1" applyAlignment="1" applyProtection="1">
      <alignment horizontal="center"/>
    </xf>
    <xf numFmtId="0" fontId="4" fillId="5" borderId="103" xfId="0" applyFont="1" applyFill="1" applyBorder="1" applyAlignment="1" applyProtection="1">
      <alignment horizontal="center"/>
    </xf>
    <xf numFmtId="0" fontId="4" fillId="5" borderId="111" xfId="0" applyFont="1" applyFill="1" applyBorder="1" applyAlignment="1" applyProtection="1">
      <alignment horizontal="center"/>
    </xf>
    <xf numFmtId="0" fontId="4" fillId="5" borderId="62" xfId="0" applyFont="1" applyFill="1" applyBorder="1" applyAlignment="1" applyProtection="1">
      <alignment horizontal="center"/>
    </xf>
    <xf numFmtId="0" fontId="4" fillId="5" borderId="70" xfId="0" applyFont="1" applyFill="1" applyBorder="1" applyAlignment="1" applyProtection="1">
      <alignment horizontal="center"/>
    </xf>
    <xf numFmtId="0" fontId="4" fillId="5" borderId="78" xfId="0" applyFont="1" applyFill="1" applyBorder="1" applyAlignment="1" applyProtection="1">
      <alignment horizontal="center"/>
    </xf>
    <xf numFmtId="0" fontId="4" fillId="5" borderId="70" xfId="0" applyFont="1" applyFill="1" applyBorder="1" applyProtection="1"/>
    <xf numFmtId="0" fontId="4" fillId="5" borderId="78" xfId="0" applyFont="1" applyFill="1" applyBorder="1" applyProtection="1"/>
    <xf numFmtId="0" fontId="4" fillId="5" borderId="35" xfId="0" applyFont="1" applyFill="1" applyBorder="1" applyProtection="1"/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87" xfId="0" applyFont="1" applyBorder="1" applyProtection="1">
      <protection locked="0"/>
    </xf>
    <xf numFmtId="0" fontId="0" fillId="0" borderId="87" xfId="0" applyBorder="1" applyProtection="1">
      <protection locked="0"/>
    </xf>
    <xf numFmtId="0" fontId="0" fillId="0" borderId="88" xfId="0" applyBorder="1" applyProtection="1">
      <protection locked="0"/>
    </xf>
    <xf numFmtId="0" fontId="4" fillId="0" borderId="79" xfId="0" applyFont="1" applyBorder="1" applyProtection="1">
      <protection locked="0"/>
    </xf>
    <xf numFmtId="0" fontId="0" fillId="0" borderId="79" xfId="0" applyBorder="1" applyProtection="1">
      <protection locked="0"/>
    </xf>
    <xf numFmtId="0" fontId="0" fillId="0" borderId="81" xfId="0" applyBorder="1" applyProtection="1">
      <protection locked="0"/>
    </xf>
    <xf numFmtId="0" fontId="4" fillId="0" borderId="63" xfId="0" applyFont="1" applyBorder="1" applyProtection="1">
      <protection locked="0"/>
    </xf>
    <xf numFmtId="0" fontId="0" fillId="0" borderId="63" xfId="0" applyBorder="1" applyProtection="1">
      <protection locked="0"/>
    </xf>
    <xf numFmtId="0" fontId="0" fillId="0" borderId="6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44" xfId="0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3" fillId="0" borderId="30" xfId="0" applyFont="1" applyBorder="1" applyAlignment="1" applyProtection="1">
      <alignment horizontal="left"/>
      <protection locked="0"/>
    </xf>
    <xf numFmtId="0" fontId="33" fillId="0" borderId="42" xfId="0" applyFont="1" applyBorder="1" applyAlignment="1" applyProtection="1">
      <alignment horizontal="left"/>
      <protection locked="0"/>
    </xf>
    <xf numFmtId="0" fontId="36" fillId="0" borderId="30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7" fillId="0" borderId="30" xfId="0" applyFont="1" applyBorder="1" applyAlignment="1" applyProtection="1">
      <alignment horizontal="left"/>
      <protection locked="0"/>
    </xf>
    <xf numFmtId="165" fontId="28" fillId="0" borderId="30" xfId="0" applyNumberFormat="1" applyFont="1" applyBorder="1" applyAlignment="1" applyProtection="1">
      <alignment horizontal="center"/>
      <protection locked="0"/>
    </xf>
    <xf numFmtId="0" fontId="36" fillId="0" borderId="30" xfId="0" applyFont="1" applyBorder="1" applyAlignment="1" applyProtection="1">
      <alignment horizontal="left"/>
      <protection locked="0"/>
    </xf>
    <xf numFmtId="0" fontId="24" fillId="0" borderId="30" xfId="0" applyFont="1" applyBorder="1" applyAlignment="1" applyProtection="1">
      <alignment horizontal="left"/>
      <protection locked="0"/>
    </xf>
    <xf numFmtId="0" fontId="0" fillId="0" borderId="95" xfId="0" applyBorder="1" applyAlignment="1" applyProtection="1">
      <alignment horizontal="center"/>
      <protection locked="0"/>
    </xf>
    <xf numFmtId="0" fontId="0" fillId="0" borderId="101" xfId="0" applyBorder="1" applyAlignment="1" applyProtection="1">
      <alignment horizontal="center"/>
      <protection locked="0"/>
    </xf>
    <xf numFmtId="0" fontId="0" fillId="0" borderId="103" xfId="0" applyBorder="1" applyAlignment="1" applyProtection="1">
      <alignment horizontal="center"/>
      <protection locked="0"/>
    </xf>
    <xf numFmtId="0" fontId="0" fillId="0" borderId="109" xfId="0" applyBorder="1" applyAlignment="1" applyProtection="1">
      <alignment horizontal="center"/>
      <protection locked="0"/>
    </xf>
    <xf numFmtId="0" fontId="0" fillId="0" borderId="111" xfId="0" applyBorder="1" applyAlignment="1" applyProtection="1">
      <alignment horizontal="center"/>
      <protection locked="0"/>
    </xf>
    <xf numFmtId="0" fontId="0" fillId="0" borderId="117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0" fillId="0" borderId="8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37" fillId="0" borderId="30" xfId="0" applyFont="1" applyBorder="1" applyAlignment="1" applyProtection="1">
      <alignment horizontal="right"/>
      <protection locked="0"/>
    </xf>
    <xf numFmtId="0" fontId="37" fillId="0" borderId="42" xfId="0" applyFont="1" applyBorder="1" applyAlignment="1" applyProtection="1">
      <alignment horizontal="left"/>
      <protection locked="0"/>
    </xf>
    <xf numFmtId="0" fontId="33" fillId="0" borderId="118" xfId="0" applyFont="1" applyBorder="1" applyAlignment="1" applyProtection="1">
      <alignment horizontal="left"/>
      <protection locked="0"/>
    </xf>
    <xf numFmtId="0" fontId="35" fillId="0" borderId="22" xfId="0" applyFont="1" applyBorder="1" applyAlignment="1" applyProtection="1">
      <alignment horizontal="center"/>
      <protection locked="0"/>
    </xf>
    <xf numFmtId="0" fontId="35" fillId="0" borderId="2" xfId="0" applyFont="1" applyBorder="1" applyAlignment="1" applyProtection="1">
      <alignment horizontal="center"/>
      <protection locked="0"/>
    </xf>
    <xf numFmtId="0" fontId="35" fillId="0" borderId="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4" fillId="0" borderId="39" xfId="0" applyFont="1" applyBorder="1" applyAlignment="1" applyProtection="1">
      <alignment horizontal="right"/>
      <protection locked="0"/>
    </xf>
    <xf numFmtId="0" fontId="6" fillId="0" borderId="30" xfId="0" applyFont="1" applyBorder="1" applyAlignment="1" applyProtection="1">
      <alignment horizontal="left"/>
      <protection locked="0"/>
    </xf>
    <xf numFmtId="0" fontId="38" fillId="0" borderId="118" xfId="0" applyFont="1" applyBorder="1" applyAlignment="1" applyProtection="1">
      <alignment horizontal="right"/>
      <protection locked="0"/>
    </xf>
    <xf numFmtId="0" fontId="0" fillId="0" borderId="43" xfId="0" applyBorder="1" applyProtection="1"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8" fillId="0" borderId="30" xfId="0" applyFont="1" applyBorder="1" applyAlignment="1" applyProtection="1">
      <alignment horizontal="right"/>
      <protection locked="0"/>
    </xf>
    <xf numFmtId="0" fontId="6" fillId="0" borderId="39" xfId="0" applyFont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24" fillId="0" borderId="30" xfId="0" applyFont="1" applyBorder="1" applyAlignment="1" applyProtection="1">
      <alignment horizontal="right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6" fillId="0" borderId="39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0" fillId="0" borderId="4" xfId="0" applyBorder="1" applyProtection="1">
      <protection locked="0"/>
    </xf>
    <xf numFmtId="0" fontId="4" fillId="0" borderId="0" xfId="0" applyFont="1" applyProtection="1">
      <protection locked="0"/>
    </xf>
    <xf numFmtId="0" fontId="20" fillId="0" borderId="39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25" fillId="0" borderId="22" xfId="0" applyFont="1" applyBorder="1" applyAlignment="1" applyProtection="1">
      <alignment horizontal="center"/>
      <protection locked="0"/>
    </xf>
    <xf numFmtId="0" fontId="25" fillId="0" borderId="55" xfId="0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 wrapText="1"/>
      <protection locked="0"/>
    </xf>
    <xf numFmtId="0" fontId="25" fillId="0" borderId="57" xfId="0" applyFont="1" applyBorder="1" applyAlignment="1" applyProtection="1">
      <alignment horizontal="center" wrapText="1"/>
      <protection locked="0"/>
    </xf>
    <xf numFmtId="0" fontId="26" fillId="5" borderId="22" xfId="0" applyFont="1" applyFill="1" applyBorder="1" applyAlignment="1" applyProtection="1">
      <alignment horizontal="center"/>
      <protection locked="0"/>
    </xf>
    <xf numFmtId="0" fontId="26" fillId="5" borderId="2" xfId="0" applyFont="1" applyFill="1" applyBorder="1" applyAlignment="1" applyProtection="1">
      <alignment horizontal="center"/>
      <protection locked="0"/>
    </xf>
    <xf numFmtId="0" fontId="25" fillId="0" borderId="36" xfId="0" applyFont="1" applyBorder="1" applyAlignment="1" applyProtection="1">
      <alignment horizontal="center" wrapText="1"/>
      <protection locked="0"/>
    </xf>
    <xf numFmtId="0" fontId="25" fillId="0" borderId="37" xfId="0" applyFont="1" applyBorder="1" applyAlignment="1" applyProtection="1">
      <alignment horizontal="center" wrapText="1"/>
      <protection locked="0"/>
    </xf>
    <xf numFmtId="0" fontId="25" fillId="0" borderId="38" xfId="0" applyFont="1" applyBorder="1" applyAlignment="1" applyProtection="1">
      <alignment horizontal="center" wrapText="1"/>
      <protection locked="0"/>
    </xf>
    <xf numFmtId="0" fontId="25" fillId="0" borderId="23" xfId="0" applyFont="1" applyBorder="1" applyAlignment="1" applyProtection="1">
      <alignment horizontal="center"/>
      <protection locked="0"/>
    </xf>
    <xf numFmtId="0" fontId="25" fillId="0" borderId="56" xfId="0" applyFont="1" applyBorder="1" applyAlignment="1" applyProtection="1">
      <alignment horizontal="center"/>
      <protection locked="0"/>
    </xf>
    <xf numFmtId="0" fontId="25" fillId="0" borderId="6" xfId="0" applyFont="1" applyBorder="1" applyAlignment="1" applyProtection="1">
      <alignment horizontal="center"/>
      <protection locked="0"/>
    </xf>
    <xf numFmtId="0" fontId="25" fillId="0" borderId="28" xfId="0" applyFont="1" applyBorder="1" applyAlignment="1" applyProtection="1">
      <alignment horizontal="center" wrapText="1"/>
      <protection locked="0"/>
    </xf>
    <xf numFmtId="0" fontId="25" fillId="0" borderId="58" xfId="0" applyFont="1" applyBorder="1" applyAlignment="1" applyProtection="1">
      <alignment horizontal="center" wrapText="1"/>
      <protection locked="0"/>
    </xf>
    <xf numFmtId="0" fontId="26" fillId="5" borderId="26" xfId="0" applyFont="1" applyFill="1" applyBorder="1" applyAlignment="1" applyProtection="1">
      <alignment horizontal="center"/>
      <protection locked="0"/>
    </xf>
    <xf numFmtId="0" fontId="26" fillId="5" borderId="15" xfId="0" applyFont="1" applyFill="1" applyBorder="1" applyAlignment="1" applyProtection="1">
      <alignment horizontal="center"/>
      <protection locked="0"/>
    </xf>
    <xf numFmtId="0" fontId="26" fillId="5" borderId="50" xfId="0" applyFont="1" applyFill="1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 applyProtection="1">
      <alignment horizontal="center" wrapText="1"/>
      <protection locked="0"/>
    </xf>
    <xf numFmtId="0" fontId="25" fillId="0" borderId="16" xfId="0" applyFont="1" applyBorder="1" applyAlignment="1" applyProtection="1">
      <alignment horizontal="center" wrapText="1"/>
      <protection locked="0"/>
    </xf>
    <xf numFmtId="0" fontId="4" fillId="0" borderId="39" xfId="0" applyFont="1" applyBorder="1" applyProtection="1"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5" borderId="20" xfId="0" applyFont="1" applyFill="1" applyBorder="1" applyAlignment="1" applyProtection="1">
      <alignment horizontal="center"/>
      <protection locked="0"/>
    </xf>
    <xf numFmtId="0" fontId="4" fillId="5" borderId="25" xfId="0" applyFont="1" applyFill="1" applyBorder="1" applyAlignment="1" applyProtection="1">
      <alignment horizontal="center"/>
      <protection locked="0"/>
    </xf>
    <xf numFmtId="0" fontId="4" fillId="5" borderId="51" xfId="0" applyFont="1" applyFill="1" applyBorder="1" applyAlignment="1" applyProtection="1">
      <alignment horizontal="center"/>
      <protection locked="0"/>
    </xf>
    <xf numFmtId="0" fontId="4" fillId="0" borderId="94" xfId="0" applyFont="1" applyBorder="1" applyProtection="1">
      <protection locked="0"/>
    </xf>
    <xf numFmtId="0" fontId="21" fillId="0" borderId="95" xfId="0" applyFont="1" applyBorder="1" applyAlignment="1" applyProtection="1">
      <alignment horizontal="center"/>
      <protection locked="0"/>
    </xf>
    <xf numFmtId="0" fontId="4" fillId="0" borderId="96" xfId="0" applyFont="1" applyBorder="1" applyProtection="1">
      <protection locked="0"/>
    </xf>
    <xf numFmtId="0" fontId="4" fillId="5" borderId="95" xfId="0" applyFont="1" applyFill="1" applyBorder="1" applyAlignment="1" applyProtection="1">
      <alignment horizontal="center"/>
      <protection locked="0"/>
    </xf>
    <xf numFmtId="0" fontId="4" fillId="5" borderId="99" xfId="0" applyFont="1" applyFill="1" applyBorder="1" applyAlignment="1" applyProtection="1">
      <alignment horizontal="center"/>
      <protection locked="0"/>
    </xf>
    <xf numFmtId="0" fontId="4" fillId="5" borderId="100" xfId="0" applyFont="1" applyFill="1" applyBorder="1" applyAlignment="1" applyProtection="1">
      <alignment horizontal="center"/>
      <protection locked="0"/>
    </xf>
    <xf numFmtId="0" fontId="4" fillId="0" borderId="102" xfId="0" applyFont="1" applyBorder="1" applyProtection="1">
      <protection locked="0"/>
    </xf>
    <xf numFmtId="0" fontId="21" fillId="0" borderId="103" xfId="0" applyFont="1" applyBorder="1" applyAlignment="1" applyProtection="1">
      <alignment horizontal="center"/>
      <protection locked="0"/>
    </xf>
    <xf numFmtId="0" fontId="4" fillId="0" borderId="104" xfId="0" applyFont="1" applyBorder="1" applyProtection="1">
      <protection locked="0"/>
    </xf>
    <xf numFmtId="0" fontId="4" fillId="2" borderId="105" xfId="0" applyFont="1" applyFill="1" applyBorder="1" applyAlignment="1" applyProtection="1">
      <alignment horizontal="center"/>
      <protection locked="0"/>
    </xf>
    <xf numFmtId="0" fontId="4" fillId="5" borderId="103" xfId="0" applyFont="1" applyFill="1" applyBorder="1" applyAlignment="1" applyProtection="1">
      <alignment horizontal="center"/>
      <protection locked="0"/>
    </xf>
    <xf numFmtId="0" fontId="4" fillId="5" borderId="107" xfId="0" applyFont="1" applyFill="1" applyBorder="1" applyAlignment="1" applyProtection="1">
      <alignment horizontal="center"/>
      <protection locked="0"/>
    </xf>
    <xf numFmtId="0" fontId="4" fillId="5" borderId="108" xfId="0" applyFont="1" applyFill="1" applyBorder="1" applyAlignment="1" applyProtection="1">
      <alignment horizontal="center"/>
      <protection locked="0"/>
    </xf>
    <xf numFmtId="0" fontId="4" fillId="0" borderId="110" xfId="0" applyFont="1" applyBorder="1" applyProtection="1">
      <protection locked="0"/>
    </xf>
    <xf numFmtId="0" fontId="21" fillId="0" borderId="111" xfId="0" applyFont="1" applyBorder="1" applyAlignment="1" applyProtection="1">
      <alignment horizontal="center"/>
      <protection locked="0"/>
    </xf>
    <xf numFmtId="0" fontId="4" fillId="0" borderId="112" xfId="0" applyFont="1" applyBorder="1" applyProtection="1">
      <protection locked="0"/>
    </xf>
    <xf numFmtId="0" fontId="4" fillId="2" borderId="113" xfId="0" applyFont="1" applyFill="1" applyBorder="1" applyAlignment="1" applyProtection="1">
      <alignment horizontal="center"/>
      <protection locked="0"/>
    </xf>
    <xf numFmtId="0" fontId="4" fillId="5" borderId="111" xfId="0" applyFont="1" applyFill="1" applyBorder="1" applyAlignment="1" applyProtection="1">
      <alignment horizontal="center"/>
      <protection locked="0"/>
    </xf>
    <xf numFmtId="0" fontId="4" fillId="5" borderId="115" xfId="0" applyFont="1" applyFill="1" applyBorder="1" applyAlignment="1" applyProtection="1">
      <alignment horizontal="center"/>
      <protection locked="0"/>
    </xf>
    <xf numFmtId="0" fontId="4" fillId="5" borderId="116" xfId="0" applyFont="1" applyFill="1" applyBorder="1" applyAlignment="1" applyProtection="1">
      <alignment horizontal="center"/>
      <protection locked="0"/>
    </xf>
    <xf numFmtId="0" fontId="4" fillId="0" borderId="61" xfId="0" applyFont="1" applyBorder="1" applyProtection="1">
      <protection locked="0"/>
    </xf>
    <xf numFmtId="0" fontId="21" fillId="0" borderId="62" xfId="0" applyFont="1" applyBorder="1" applyAlignment="1" applyProtection="1">
      <alignment horizontal="center"/>
      <protection locked="0"/>
    </xf>
    <xf numFmtId="0" fontId="4" fillId="5" borderId="62" xfId="0" applyFont="1" applyFill="1" applyBorder="1" applyAlignment="1" applyProtection="1">
      <alignment horizontal="center"/>
      <protection locked="0"/>
    </xf>
    <xf numFmtId="0" fontId="4" fillId="5" borderId="66" xfId="0" applyFont="1" applyFill="1" applyBorder="1" applyAlignment="1" applyProtection="1">
      <alignment horizontal="center"/>
      <protection locked="0"/>
    </xf>
    <xf numFmtId="0" fontId="4" fillId="5" borderId="67" xfId="0" applyFont="1" applyFill="1" applyBorder="1" applyAlignment="1" applyProtection="1">
      <alignment horizontal="center"/>
      <protection locked="0"/>
    </xf>
    <xf numFmtId="0" fontId="4" fillId="0" borderId="69" xfId="0" applyFont="1" applyBorder="1" applyProtection="1">
      <protection locked="0"/>
    </xf>
    <xf numFmtId="0" fontId="21" fillId="0" borderId="70" xfId="0" applyFont="1" applyBorder="1" applyAlignment="1" applyProtection="1">
      <alignment horizontal="center"/>
      <protection locked="0"/>
    </xf>
    <xf numFmtId="0" fontId="4" fillId="0" borderId="71" xfId="0" applyFont="1" applyBorder="1" applyProtection="1">
      <protection locked="0"/>
    </xf>
    <xf numFmtId="0" fontId="4" fillId="2" borderId="72" xfId="0" applyFont="1" applyFill="1" applyBorder="1" applyAlignment="1" applyProtection="1">
      <alignment horizontal="center"/>
      <protection locked="0"/>
    </xf>
    <xf numFmtId="0" fontId="4" fillId="5" borderId="70" xfId="0" applyFont="1" applyFill="1" applyBorder="1" applyAlignment="1" applyProtection="1">
      <alignment horizontal="center"/>
      <protection locked="0"/>
    </xf>
    <xf numFmtId="0" fontId="4" fillId="5" borderId="70" xfId="0" applyFont="1" applyFill="1" applyBorder="1" applyProtection="1">
      <protection locked="0"/>
    </xf>
    <xf numFmtId="0" fontId="4" fillId="5" borderId="74" xfId="0" applyFont="1" applyFill="1" applyBorder="1" applyAlignment="1" applyProtection="1">
      <alignment horizontal="center"/>
      <protection locked="0"/>
    </xf>
    <xf numFmtId="0" fontId="4" fillId="5" borderId="75" xfId="0" applyFont="1" applyFill="1" applyBorder="1" applyAlignment="1" applyProtection="1">
      <alignment horizontal="center"/>
      <protection locked="0"/>
    </xf>
    <xf numFmtId="0" fontId="4" fillId="0" borderId="77" xfId="0" applyFont="1" applyBorder="1" applyProtection="1">
      <protection locked="0"/>
    </xf>
    <xf numFmtId="0" fontId="21" fillId="0" borderId="78" xfId="0" applyFont="1" applyBorder="1" applyAlignment="1" applyProtection="1">
      <alignment horizontal="center"/>
      <protection locked="0"/>
    </xf>
    <xf numFmtId="0" fontId="4" fillId="2" borderId="80" xfId="0" applyFont="1" applyFill="1" applyBorder="1" applyAlignment="1" applyProtection="1">
      <alignment horizontal="center"/>
      <protection locked="0"/>
    </xf>
    <xf numFmtId="0" fontId="4" fillId="5" borderId="78" xfId="0" applyFont="1" applyFill="1" applyBorder="1" applyAlignment="1" applyProtection="1">
      <alignment horizontal="center"/>
      <protection locked="0"/>
    </xf>
    <xf numFmtId="0" fontId="4" fillId="5" borderId="78" xfId="0" applyFont="1" applyFill="1" applyBorder="1" applyProtection="1">
      <protection locked="0"/>
    </xf>
    <xf numFmtId="0" fontId="4" fillId="5" borderId="82" xfId="0" applyFont="1" applyFill="1" applyBorder="1" applyAlignment="1" applyProtection="1">
      <alignment horizontal="center"/>
      <protection locked="0"/>
    </xf>
    <xf numFmtId="0" fontId="4" fillId="5" borderId="83" xfId="0" applyFont="1" applyFill="1" applyBorder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left"/>
      <protection locked="0"/>
    </xf>
    <xf numFmtId="0" fontId="4" fillId="0" borderId="69" xfId="0" applyFont="1" applyBorder="1" applyAlignment="1" applyProtection="1">
      <alignment horizontal="left"/>
      <protection locked="0"/>
    </xf>
    <xf numFmtId="0" fontId="21" fillId="0" borderId="70" xfId="0" applyFont="1" applyBorder="1" applyAlignment="1" applyProtection="1">
      <alignment horizontal="center" vertical="center"/>
      <protection locked="0"/>
    </xf>
    <xf numFmtId="0" fontId="4" fillId="4" borderId="71" xfId="0" applyFont="1" applyFill="1" applyBorder="1" applyAlignment="1" applyProtection="1">
      <alignment vertical="top" wrapText="1"/>
      <protection locked="0"/>
    </xf>
    <xf numFmtId="0" fontId="4" fillId="0" borderId="77" xfId="0" applyFont="1" applyBorder="1" applyAlignment="1" applyProtection="1">
      <alignment horizontal="left"/>
      <protection locked="0"/>
    </xf>
    <xf numFmtId="0" fontId="4" fillId="0" borderId="79" xfId="0" applyFont="1" applyFill="1" applyBorder="1" applyProtection="1">
      <protection locked="0"/>
    </xf>
    <xf numFmtId="0" fontId="4" fillId="0" borderId="61" xfId="0" applyFont="1" applyFill="1" applyBorder="1" applyProtection="1">
      <protection locked="0"/>
    </xf>
    <xf numFmtId="0" fontId="4" fillId="0" borderId="63" xfId="0" applyFont="1" applyFill="1" applyBorder="1" applyProtection="1">
      <protection locked="0"/>
    </xf>
    <xf numFmtId="0" fontId="4" fillId="0" borderId="71" xfId="0" applyFont="1" applyFill="1" applyBorder="1" applyProtection="1">
      <protection locked="0"/>
    </xf>
    <xf numFmtId="0" fontId="4" fillId="0" borderId="63" xfId="0" applyFont="1" applyFill="1" applyBorder="1" applyAlignment="1" applyProtection="1">
      <alignment wrapText="1"/>
      <protection locked="0"/>
    </xf>
    <xf numFmtId="0" fontId="4" fillId="0" borderId="79" xfId="0" applyFont="1" applyFill="1" applyBorder="1" applyAlignment="1" applyProtection="1">
      <alignment wrapText="1"/>
      <protection locked="0"/>
    </xf>
    <xf numFmtId="0" fontId="22" fillId="2" borderId="80" xfId="0" applyFont="1" applyFill="1" applyBorder="1" applyAlignment="1" applyProtection="1">
      <alignment horizontal="center"/>
      <protection locked="0"/>
    </xf>
    <xf numFmtId="0" fontId="4" fillId="0" borderId="71" xfId="0" applyFont="1" applyBorder="1" applyAlignment="1" applyProtection="1">
      <alignment wrapText="1"/>
      <protection locked="0"/>
    </xf>
    <xf numFmtId="0" fontId="10" fillId="0" borderId="77" xfId="0" applyFont="1" applyBorder="1" applyAlignment="1" applyProtection="1">
      <protection locked="0"/>
    </xf>
    <xf numFmtId="0" fontId="4" fillId="0" borderId="61" xfId="0" applyFont="1" applyBorder="1" applyAlignment="1" applyProtection="1">
      <protection locked="0"/>
    </xf>
    <xf numFmtId="0" fontId="4" fillId="0" borderId="69" xfId="0" applyFont="1" applyBorder="1" applyAlignment="1" applyProtection="1">
      <protection locked="0"/>
    </xf>
    <xf numFmtId="0" fontId="4" fillId="0" borderId="77" xfId="0" applyFont="1" applyBorder="1" applyAlignment="1" applyProtection="1">
      <protection locked="0"/>
    </xf>
    <xf numFmtId="0" fontId="4" fillId="5" borderId="74" xfId="0" applyFont="1" applyFill="1" applyBorder="1" applyProtection="1">
      <protection locked="0"/>
    </xf>
    <xf numFmtId="0" fontId="4" fillId="5" borderId="75" xfId="0" applyFont="1" applyFill="1" applyBorder="1" applyProtection="1">
      <protection locked="0"/>
    </xf>
    <xf numFmtId="0" fontId="4" fillId="5" borderId="82" xfId="0" applyFont="1" applyFill="1" applyBorder="1" applyProtection="1">
      <protection locked="0"/>
    </xf>
    <xf numFmtId="0" fontId="4" fillId="5" borderId="83" xfId="0" applyFont="1" applyFill="1" applyBorder="1" applyProtection="1">
      <protection locked="0"/>
    </xf>
    <xf numFmtId="0" fontId="4" fillId="0" borderId="60" xfId="0" applyFont="1" applyBorder="1" applyAlignment="1" applyProtection="1"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4" fillId="0" borderId="33" xfId="0" applyFont="1" applyFill="1" applyBorder="1" applyProtection="1">
      <protection locked="0"/>
    </xf>
    <xf numFmtId="0" fontId="4" fillId="5" borderId="34" xfId="0" applyFont="1" applyFill="1" applyBorder="1" applyAlignment="1" applyProtection="1">
      <alignment horizontal="center"/>
      <protection locked="0"/>
    </xf>
    <xf numFmtId="0" fontId="4" fillId="5" borderId="35" xfId="0" applyFont="1" applyFill="1" applyBorder="1" applyAlignment="1" applyProtection="1">
      <alignment horizontal="center"/>
      <protection locked="0"/>
    </xf>
    <xf numFmtId="0" fontId="4" fillId="5" borderId="52" xfId="0" applyFont="1" applyFill="1" applyBorder="1" applyAlignment="1" applyProtection="1">
      <alignment horizontal="center"/>
      <protection locked="0"/>
    </xf>
    <xf numFmtId="0" fontId="21" fillId="0" borderId="35" xfId="0" applyFont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5" borderId="35" xfId="0" applyFont="1" applyFill="1" applyBorder="1" applyProtection="1">
      <protection locked="0"/>
    </xf>
    <xf numFmtId="0" fontId="4" fillId="5" borderId="34" xfId="0" applyFont="1" applyFill="1" applyBorder="1" applyProtection="1">
      <protection locked="0"/>
    </xf>
    <xf numFmtId="0" fontId="4" fillId="5" borderId="53" xfId="0" applyFont="1" applyFill="1" applyBorder="1" applyAlignment="1" applyProtection="1">
      <alignment horizontal="center"/>
      <protection locked="0"/>
    </xf>
    <xf numFmtId="0" fontId="23" fillId="4" borderId="13" xfId="0" applyFont="1" applyFill="1" applyBorder="1" applyProtection="1">
      <protection locked="0"/>
    </xf>
    <xf numFmtId="0" fontId="10" fillId="0" borderId="93" xfId="0" applyFont="1" applyBorder="1" applyAlignment="1" applyProtection="1">
      <alignment horizontal="left"/>
      <protection locked="0"/>
    </xf>
    <xf numFmtId="0" fontId="10" fillId="0" borderId="37" xfId="0" applyFont="1" applyBorder="1" applyProtection="1">
      <protection locked="0"/>
    </xf>
    <xf numFmtId="0" fontId="4" fillId="3" borderId="37" xfId="0" applyFont="1" applyFill="1" applyBorder="1" applyProtection="1">
      <protection locked="0"/>
    </xf>
    <xf numFmtId="0" fontId="4" fillId="0" borderId="37" xfId="0" applyFont="1" applyBorder="1" applyProtection="1">
      <protection locked="0"/>
    </xf>
    <xf numFmtId="0" fontId="23" fillId="4" borderId="7" xfId="0" applyFont="1" applyFill="1" applyBorder="1" applyProtection="1"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10" fillId="0" borderId="1" xfId="0" applyFont="1" applyBorder="1" applyProtection="1">
      <protection locked="0"/>
    </xf>
    <xf numFmtId="0" fontId="23" fillId="4" borderId="7" xfId="0" applyFont="1" applyFill="1" applyBorder="1" applyAlignment="1" applyProtection="1">
      <alignment wrapText="1"/>
      <protection locked="0"/>
    </xf>
    <xf numFmtId="0" fontId="19" fillId="4" borderId="28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Protection="1">
      <protection locked="0"/>
    </xf>
    <xf numFmtId="0" fontId="4" fillId="0" borderId="15" xfId="0" applyFont="1" applyBorder="1" applyProtection="1"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" fillId="0" borderId="92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41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59" xfId="0" applyBorder="1" applyProtection="1"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27" fillId="0" borderId="40" xfId="0" applyFont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90" xfId="0" applyFont="1" applyBorder="1" applyAlignment="1" applyProtection="1">
      <alignment horizontal="center"/>
      <protection locked="0"/>
    </xf>
    <xf numFmtId="0" fontId="4" fillId="0" borderId="87" xfId="0" applyFont="1" applyFill="1" applyBorder="1" applyProtection="1">
      <protection locked="0"/>
    </xf>
    <xf numFmtId="0" fontId="4" fillId="0" borderId="86" xfId="0" applyFont="1" applyFill="1" applyBorder="1" applyAlignment="1" applyProtection="1">
      <alignment horizontal="center"/>
      <protection locked="0"/>
    </xf>
    <xf numFmtId="0" fontId="4" fillId="0" borderId="86" xfId="0" applyFont="1" applyBorder="1" applyAlignment="1" applyProtection="1">
      <alignment horizontal="center"/>
      <protection locked="0"/>
    </xf>
    <xf numFmtId="0" fontId="4" fillId="0" borderId="87" xfId="0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78" xfId="0" applyFont="1" applyBorder="1" applyAlignment="1" applyProtection="1">
      <alignment horizontal="center"/>
      <protection locked="0"/>
    </xf>
    <xf numFmtId="0" fontId="4" fillId="0" borderId="79" xfId="0" applyFont="1" applyBorder="1" applyAlignment="1" applyProtection="1">
      <alignment wrapText="1"/>
      <protection locked="0"/>
    </xf>
    <xf numFmtId="0" fontId="4" fillId="0" borderId="80" xfId="0" applyFont="1" applyFill="1" applyBorder="1" applyAlignment="1" applyProtection="1">
      <alignment horizontal="center"/>
      <protection locked="0"/>
    </xf>
    <xf numFmtId="0" fontId="4" fillId="0" borderId="80" xfId="0" applyFont="1" applyBorder="1" applyAlignment="1" applyProtection="1">
      <alignment horizont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56" xfId="0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5" fillId="5" borderId="55" xfId="0" applyFont="1" applyFill="1" applyBorder="1" applyAlignment="1" applyProtection="1">
      <alignment horizontal="center" wrapText="1"/>
    </xf>
    <xf numFmtId="0" fontId="25" fillId="5" borderId="59" xfId="0" applyFont="1" applyFill="1" applyBorder="1" applyAlignment="1" applyProtection="1">
      <alignment horizontal="center" wrapText="1"/>
    </xf>
    <xf numFmtId="0" fontId="25" fillId="5" borderId="13" xfId="0" applyFont="1" applyFill="1" applyBorder="1" applyAlignment="1" applyProtection="1">
      <alignment horizontal="center" wrapText="1"/>
    </xf>
    <xf numFmtId="0" fontId="25" fillId="5" borderId="56" xfId="0" applyFont="1" applyFill="1" applyBorder="1" applyAlignment="1" applyProtection="1">
      <alignment horizontal="center" wrapText="1"/>
    </xf>
    <xf numFmtId="0" fontId="25" fillId="5" borderId="6" xfId="0" applyFont="1" applyFill="1" applyBorder="1" applyAlignment="1" applyProtection="1">
      <alignment horizontal="center"/>
    </xf>
    <xf numFmtId="0" fontId="25" fillId="5" borderId="28" xfId="0" applyFont="1" applyFill="1" applyBorder="1" applyAlignment="1" applyProtection="1">
      <alignment horizontal="center" wrapText="1"/>
    </xf>
    <xf numFmtId="0" fontId="4" fillId="5" borderId="20" xfId="0" applyFont="1" applyFill="1" applyBorder="1" applyProtection="1"/>
    <xf numFmtId="164" fontId="4" fillId="5" borderId="42" xfId="0" applyNumberFormat="1" applyFont="1" applyFill="1" applyBorder="1" applyAlignment="1" applyProtection="1">
      <alignment horizontal="right"/>
    </xf>
    <xf numFmtId="0" fontId="4" fillId="5" borderId="95" xfId="0" applyFont="1" applyFill="1" applyBorder="1" applyProtection="1"/>
    <xf numFmtId="164" fontId="4" fillId="5" borderId="98" xfId="0" applyNumberFormat="1" applyFont="1" applyFill="1" applyBorder="1" applyProtection="1"/>
    <xf numFmtId="0" fontId="4" fillId="5" borderId="103" xfId="0" applyFont="1" applyFill="1" applyBorder="1" applyProtection="1"/>
    <xf numFmtId="164" fontId="4" fillId="5" borderId="106" xfId="0" applyNumberFormat="1" applyFont="1" applyFill="1" applyBorder="1" applyProtection="1"/>
    <xf numFmtId="0" fontId="4" fillId="5" borderId="111" xfId="0" applyFont="1" applyFill="1" applyBorder="1" applyProtection="1"/>
    <xf numFmtId="164" fontId="4" fillId="5" borderId="114" xfId="0" applyNumberFormat="1" applyFont="1" applyFill="1" applyBorder="1" applyProtection="1"/>
    <xf numFmtId="0" fontId="4" fillId="5" borderId="62" xfId="0" applyFont="1" applyFill="1" applyBorder="1" applyProtection="1"/>
    <xf numFmtId="164" fontId="4" fillId="5" borderId="65" xfId="0" applyNumberFormat="1" applyFont="1" applyFill="1" applyBorder="1" applyProtection="1"/>
    <xf numFmtId="164" fontId="4" fillId="5" borderId="73" xfId="0" applyNumberFormat="1" applyFont="1" applyFill="1" applyBorder="1" applyProtection="1"/>
    <xf numFmtId="164" fontId="4" fillId="5" borderId="81" xfId="0" applyNumberFormat="1" applyFont="1" applyFill="1" applyBorder="1" applyProtection="1"/>
    <xf numFmtId="0" fontId="4" fillId="5" borderId="1" xfId="0" applyFont="1" applyFill="1" applyBorder="1" applyProtection="1"/>
    <xf numFmtId="164" fontId="4" fillId="5" borderId="43" xfId="0" applyNumberFormat="1" applyFont="1" applyFill="1" applyBorder="1" applyProtection="1"/>
    <xf numFmtId="0" fontId="4" fillId="5" borderId="46" xfId="0" applyFont="1" applyFill="1" applyBorder="1" applyAlignment="1" applyProtection="1">
      <alignment horizontal="center"/>
    </xf>
    <xf numFmtId="164" fontId="4" fillId="5" borderId="85" xfId="0" applyNumberFormat="1" applyFont="1" applyFill="1" applyBorder="1" applyProtection="1"/>
    <xf numFmtId="0" fontId="4" fillId="3" borderId="37" xfId="0" applyFont="1" applyFill="1" applyBorder="1" applyProtection="1"/>
    <xf numFmtId="164" fontId="10" fillId="0" borderId="37" xfId="0" applyNumberFormat="1" applyFont="1" applyBorder="1" applyProtection="1"/>
    <xf numFmtId="0" fontId="4" fillId="3" borderId="1" xfId="0" applyFont="1" applyFill="1" applyBorder="1" applyProtection="1"/>
    <xf numFmtId="164" fontId="10" fillId="0" borderId="1" xfId="0" applyNumberFormat="1" applyFont="1" applyBorder="1" applyProtection="1"/>
    <xf numFmtId="164" fontId="4" fillId="0" borderId="1" xfId="0" applyNumberFormat="1" applyFont="1" applyBorder="1" applyProtection="1"/>
    <xf numFmtId="0" fontId="4" fillId="3" borderId="15" xfId="0" applyFont="1" applyFill="1" applyBorder="1" applyProtection="1"/>
    <xf numFmtId="164" fontId="10" fillId="0" borderId="15" xfId="0" applyNumberFormat="1" applyFont="1" applyBorder="1" applyProtection="1"/>
    <xf numFmtId="164" fontId="5" fillId="6" borderId="15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295274</xdr:colOff>
      <xdr:row>4</xdr:row>
      <xdr:rowOff>38100</xdr:rowOff>
    </xdr:from>
    <xdr:to>
      <xdr:col>13</xdr:col>
      <xdr:colOff>438148</xdr:colOff>
      <xdr:row>4</xdr:row>
      <xdr:rowOff>276228</xdr:rowOff>
    </xdr:to>
    <xdr:sp macro="" textlink="">
      <xdr:nvSpPr>
        <xdr:cNvPr id="2" name="TextBox 1"/>
        <xdr:cNvSpPr txBox="1"/>
      </xdr:nvSpPr>
      <xdr:spPr>
        <a:xfrm>
          <a:off x="4333874" y="1390650"/>
          <a:ext cx="3162299" cy="238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r"/>
          <a:r>
            <a:rPr lang="is-IS" sz="1050" b="0">
              <a:latin typeface="Arial" panose="020B0604020202020204" pitchFamily="34" charset="0"/>
              <a:cs typeface="Arial" panose="020B0604020202020204" pitchFamily="34" charset="0"/>
            </a:rPr>
            <a:t>Nýbygging  </a:t>
          </a:r>
          <a:r>
            <a:rPr lang="is-IS" sz="1050" b="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is-IS" sz="1050" b="0">
              <a:latin typeface="Arial" panose="020B0604020202020204" pitchFamily="34" charset="0"/>
              <a:cs typeface="Arial" panose="020B0604020202020204" pitchFamily="34" charset="0"/>
            </a:rPr>
            <a:t>          Viðhaldsverk             Rekstur   </a:t>
          </a:r>
        </a:p>
      </xdr:txBody>
    </xdr:sp>
    <xdr:clientData/>
  </xdr:twoCellAnchor>
  <xdr:twoCellAnchor>
    <xdr:from>
      <xdr:col>7</xdr:col>
      <xdr:colOff>218678</xdr:colOff>
      <xdr:row>4</xdr:row>
      <xdr:rowOff>66675</xdr:rowOff>
    </xdr:from>
    <xdr:to>
      <xdr:col>7</xdr:col>
      <xdr:colOff>398678</xdr:colOff>
      <xdr:row>4</xdr:row>
      <xdr:rowOff>246675</xdr:rowOff>
    </xdr:to>
    <xdr:sp macro="" textlink="" fLocksText="0">
      <xdr:nvSpPr>
        <xdr:cNvPr id="9" name="Rectangle 8"/>
        <xdr:cNvSpPr/>
      </xdr:nvSpPr>
      <xdr:spPr>
        <a:xfrm>
          <a:off x="5505053" y="1419225"/>
          <a:ext cx="180000" cy="1800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s-IS" sz="1200">
            <a:solidFill>
              <a:srgbClr val="FF0000"/>
            </a:solidFill>
          </a:endParaRPr>
        </a:p>
      </xdr:txBody>
    </xdr:sp>
    <xdr:clientData fLocksWithSheet="0"/>
  </xdr:twoCellAnchor>
  <xdr:twoCellAnchor>
    <xdr:from>
      <xdr:col>3</xdr:col>
      <xdr:colOff>323850</xdr:colOff>
      <xdr:row>4</xdr:row>
      <xdr:rowOff>57150</xdr:rowOff>
    </xdr:from>
    <xdr:to>
      <xdr:col>4</xdr:col>
      <xdr:colOff>65700</xdr:colOff>
      <xdr:row>4</xdr:row>
      <xdr:rowOff>237150</xdr:rowOff>
    </xdr:to>
    <xdr:sp macro="" textlink="" fLocksText="0">
      <xdr:nvSpPr>
        <xdr:cNvPr id="10" name="Rectangle 9"/>
        <xdr:cNvSpPr/>
      </xdr:nvSpPr>
      <xdr:spPr>
        <a:xfrm>
          <a:off x="4362450" y="1409700"/>
          <a:ext cx="180000" cy="1800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s-IS" sz="1100" b="1">
            <a:solidFill>
              <a:srgbClr val="FF0000"/>
            </a:solidFill>
          </a:endParaRPr>
        </a:p>
      </xdr:txBody>
    </xdr:sp>
    <xdr:clientData fLocksWithSheet="0"/>
  </xdr:twoCellAnchor>
  <xdr:twoCellAnchor>
    <xdr:from>
      <xdr:col>12</xdr:col>
      <xdr:colOff>154077</xdr:colOff>
      <xdr:row>4</xdr:row>
      <xdr:rowOff>66675</xdr:rowOff>
    </xdr:from>
    <xdr:to>
      <xdr:col>12</xdr:col>
      <xdr:colOff>334077</xdr:colOff>
      <xdr:row>4</xdr:row>
      <xdr:rowOff>246675</xdr:rowOff>
    </xdr:to>
    <xdr:sp macro="" textlink="" fLocksText="0">
      <xdr:nvSpPr>
        <xdr:cNvPr id="11" name="Rectangle 10"/>
        <xdr:cNvSpPr/>
      </xdr:nvSpPr>
      <xdr:spPr>
        <a:xfrm>
          <a:off x="6726327" y="1419225"/>
          <a:ext cx="180000" cy="1800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s-IS" sz="1200">
            <a:solidFill>
              <a:srgbClr val="FF0000"/>
            </a:solidFill>
          </a:endParaRP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ir\Vinnusta&#240;amerkingar\Endursko&#240;un%202008\Kostna&#240;ur%20%20f&#233;v&#237;ti\Kostna&#240;arl&#237;kan_vinnusta&#240;amerkin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Útreikningar"/>
      <sheetName val="Umferðarmerki"/>
      <sheetName val="Annað"/>
    </sheetNames>
    <sheetDataSet>
      <sheetData sheetId="0"/>
      <sheetData sheetId="1"/>
      <sheetData sheetId="2">
        <row r="8">
          <cell r="I8" t="str">
            <v>Viðvörunarmerki</v>
          </cell>
          <cell r="J8">
            <v>23281</v>
          </cell>
          <cell r="K8">
            <v>1164.05</v>
          </cell>
        </row>
        <row r="9">
          <cell r="I9" t="str">
            <v>Bannmerki</v>
          </cell>
          <cell r="J9">
            <v>27544</v>
          </cell>
          <cell r="K9">
            <v>1377.2</v>
          </cell>
        </row>
        <row r="10">
          <cell r="I10" t="str">
            <v>Boðmerki</v>
          </cell>
          <cell r="J10">
            <v>23281</v>
          </cell>
          <cell r="K10">
            <v>1164.05</v>
          </cell>
        </row>
        <row r="11">
          <cell r="I11" t="str">
            <v>Bráðabirgðamerki</v>
          </cell>
          <cell r="J11">
            <v>69843</v>
          </cell>
          <cell r="K11">
            <v>3492.15</v>
          </cell>
        </row>
        <row r="12">
          <cell r="I12" t="str">
            <v>K30.1x</v>
          </cell>
          <cell r="J12">
            <v>20000</v>
          </cell>
          <cell r="K12">
            <v>1000</v>
          </cell>
        </row>
        <row r="13">
          <cell r="I13" t="str">
            <v>K30.2x</v>
          </cell>
          <cell r="J13">
            <v>20000</v>
          </cell>
          <cell r="K13">
            <v>1000</v>
          </cell>
        </row>
        <row r="14">
          <cell r="I14" t="str">
            <v>K31.11</v>
          </cell>
          <cell r="J14">
            <v>20000</v>
          </cell>
          <cell r="K14">
            <v>1000</v>
          </cell>
        </row>
        <row r="15">
          <cell r="I15" t="str">
            <v>K31.12</v>
          </cell>
          <cell r="J15">
            <v>20000</v>
          </cell>
          <cell r="K15">
            <v>1000</v>
          </cell>
        </row>
        <row r="16">
          <cell r="I16" t="str">
            <v>K32.11</v>
          </cell>
          <cell r="J16">
            <v>20000</v>
          </cell>
          <cell r="K16">
            <v>1000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A8" zoomScaleNormal="100" workbookViewId="0">
      <selection activeCell="H58" sqref="H58"/>
    </sheetView>
  </sheetViews>
  <sheetFormatPr defaultRowHeight="12.75" outlineLevelCol="1" x14ac:dyDescent="0.2"/>
  <cols>
    <col min="1" max="1" width="21.5703125" style="332" customWidth="1"/>
    <col min="2" max="2" width="3.5703125" style="332" customWidth="1"/>
    <col min="3" max="3" width="35.42578125" style="157" customWidth="1"/>
    <col min="4" max="4" width="6.5703125" style="157" customWidth="1"/>
    <col min="5" max="5" width="4.85546875" style="157" customWidth="1"/>
    <col min="6" max="6" width="7.28515625" style="157" customWidth="1"/>
    <col min="7" max="7" width="0.7109375" style="157" hidden="1" customWidth="1" outlineLevel="1"/>
    <col min="8" max="8" width="12" style="157" customWidth="1" collapsed="1"/>
    <col min="9" max="9" width="5" style="157" hidden="1" customWidth="1" outlineLevel="1"/>
    <col min="10" max="10" width="5.5703125" style="157" hidden="1" customWidth="1" outlineLevel="1"/>
    <col min="11" max="11" width="5.85546875" style="157" hidden="1" customWidth="1" outlineLevel="1"/>
    <col min="12" max="12" width="7.28515625" style="157" customWidth="1" collapsed="1"/>
    <col min="13" max="14" width="7.28515625" style="157" customWidth="1"/>
    <col min="15" max="16384" width="9.140625" style="157"/>
  </cols>
  <sheetData>
    <row r="1" spans="1:16" ht="35.25" customHeight="1" x14ac:dyDescent="0.4">
      <c r="A1" s="154" t="s">
        <v>140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6" ht="23.25" customHeight="1" x14ac:dyDescent="0.25">
      <c r="A2" s="158" t="s">
        <v>139</v>
      </c>
      <c r="B2" s="124"/>
      <c r="C2" s="124"/>
      <c r="D2" s="124"/>
      <c r="E2" s="124"/>
      <c r="F2" s="124"/>
      <c r="G2" s="124"/>
      <c r="H2" s="124"/>
      <c r="I2" s="119"/>
      <c r="J2" s="119"/>
      <c r="K2" s="119"/>
      <c r="L2" s="151" t="s">
        <v>149</v>
      </c>
      <c r="M2" s="122"/>
      <c r="N2" s="152"/>
    </row>
    <row r="3" spans="1:16" ht="22.5" customHeight="1" x14ac:dyDescent="0.25">
      <c r="A3" s="158" t="s">
        <v>137</v>
      </c>
      <c r="B3" s="122"/>
      <c r="C3" s="122"/>
      <c r="D3" s="122"/>
      <c r="E3" s="122"/>
      <c r="F3" s="122"/>
      <c r="G3" s="159"/>
      <c r="H3" s="160" t="s">
        <v>152</v>
      </c>
      <c r="I3" s="159"/>
      <c r="J3" s="159"/>
      <c r="K3" s="159"/>
      <c r="L3" s="123"/>
      <c r="M3" s="123"/>
      <c r="N3" s="161"/>
    </row>
    <row r="4" spans="1:16" ht="25.5" customHeight="1" x14ac:dyDescent="0.25">
      <c r="A4" s="162" t="s">
        <v>138</v>
      </c>
      <c r="B4" s="163"/>
      <c r="C4" s="66"/>
      <c r="D4" s="164" t="s">
        <v>150</v>
      </c>
      <c r="E4" s="164"/>
      <c r="F4" s="164"/>
      <c r="G4" s="164"/>
      <c r="H4" s="164"/>
      <c r="I4" s="117"/>
      <c r="J4" s="117"/>
      <c r="K4" s="117"/>
      <c r="L4" s="153"/>
      <c r="M4" s="153"/>
      <c r="N4" s="118"/>
    </row>
    <row r="5" spans="1:16" ht="23.25" customHeight="1" x14ac:dyDescent="0.2">
      <c r="A5" s="165" t="s">
        <v>151</v>
      </c>
      <c r="B5" s="166"/>
      <c r="C5" s="167"/>
      <c r="D5" s="168"/>
      <c r="E5" s="169"/>
      <c r="F5" s="169"/>
      <c r="G5" s="170"/>
      <c r="H5" s="125"/>
      <c r="I5" s="125"/>
      <c r="J5" s="125"/>
      <c r="K5" s="125"/>
      <c r="L5" s="171"/>
      <c r="M5" s="171"/>
      <c r="N5" s="161"/>
    </row>
    <row r="6" spans="1:16" ht="28.5" customHeight="1" x14ac:dyDescent="0.2">
      <c r="A6" s="172" t="s">
        <v>148</v>
      </c>
      <c r="B6" s="173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74"/>
      <c r="P6" s="175"/>
    </row>
    <row r="7" spans="1:16" ht="4.5" customHeight="1" thickBot="1" x14ac:dyDescent="0.45">
      <c r="A7" s="176"/>
      <c r="B7" s="177"/>
      <c r="C7" s="178"/>
      <c r="D7" s="179"/>
      <c r="E7" s="179"/>
      <c r="F7" s="179"/>
      <c r="G7" s="179"/>
      <c r="H7" s="179"/>
      <c r="I7" s="179"/>
      <c r="J7" s="179"/>
      <c r="K7" s="174"/>
      <c r="L7" s="179"/>
      <c r="M7" s="179"/>
      <c r="N7" s="174"/>
    </row>
    <row r="8" spans="1:16" ht="15.75" customHeight="1" x14ac:dyDescent="0.2">
      <c r="A8" s="180" t="s">
        <v>132</v>
      </c>
      <c r="B8" s="181" t="s">
        <v>1</v>
      </c>
      <c r="C8" s="182" t="s">
        <v>0</v>
      </c>
      <c r="D8" s="183" t="s">
        <v>145</v>
      </c>
      <c r="E8" s="184" t="s">
        <v>144</v>
      </c>
      <c r="F8" s="333" t="s">
        <v>143</v>
      </c>
      <c r="G8" s="334" t="s">
        <v>128</v>
      </c>
      <c r="H8" s="335" t="s">
        <v>147</v>
      </c>
      <c r="I8" s="185" t="s">
        <v>94</v>
      </c>
      <c r="J8" s="186" t="s">
        <v>131</v>
      </c>
      <c r="K8" s="186" t="s">
        <v>123</v>
      </c>
      <c r="L8" s="187" t="s">
        <v>141</v>
      </c>
      <c r="M8" s="188"/>
      <c r="N8" s="189"/>
    </row>
    <row r="9" spans="1:16" ht="13.9" customHeight="1" thickBot="1" x14ac:dyDescent="0.25">
      <c r="A9" s="190"/>
      <c r="B9" s="191"/>
      <c r="C9" s="192"/>
      <c r="D9" s="193"/>
      <c r="E9" s="194"/>
      <c r="F9" s="336"/>
      <c r="G9" s="337" t="s">
        <v>127</v>
      </c>
      <c r="H9" s="338"/>
      <c r="I9" s="195" t="s">
        <v>126</v>
      </c>
      <c r="J9" s="196" t="s">
        <v>122</v>
      </c>
      <c r="K9" s="197" t="s">
        <v>122</v>
      </c>
      <c r="L9" s="198"/>
      <c r="M9" s="199"/>
      <c r="N9" s="200"/>
    </row>
    <row r="10" spans="1:16" ht="12" customHeight="1" x14ac:dyDescent="0.2">
      <c r="A10" s="201" t="s">
        <v>35</v>
      </c>
      <c r="B10" s="202" t="s">
        <v>4</v>
      </c>
      <c r="C10" s="203" t="s">
        <v>65</v>
      </c>
      <c r="D10" s="72">
        <v>0</v>
      </c>
      <c r="E10" s="67">
        <v>0</v>
      </c>
      <c r="F10" s="92">
        <v>1</v>
      </c>
      <c r="G10" s="339">
        <f>K10*D10</f>
        <v>0</v>
      </c>
      <c r="H10" s="340">
        <f>F10*10*E10</f>
        <v>0</v>
      </c>
      <c r="I10" s="205">
        <v>15</v>
      </c>
      <c r="J10" s="204">
        <v>3</v>
      </c>
      <c r="K10" s="206">
        <f>I10/J10</f>
        <v>5</v>
      </c>
      <c r="L10" s="120"/>
      <c r="M10" s="120"/>
      <c r="N10" s="121"/>
    </row>
    <row r="11" spans="1:16" ht="12" customHeight="1" x14ac:dyDescent="0.2">
      <c r="A11" s="207" t="s">
        <v>111</v>
      </c>
      <c r="B11" s="208" t="s">
        <v>5</v>
      </c>
      <c r="C11" s="209" t="s">
        <v>43</v>
      </c>
      <c r="D11" s="88">
        <v>0</v>
      </c>
      <c r="E11" s="89">
        <v>0</v>
      </c>
      <c r="F11" s="93">
        <v>1</v>
      </c>
      <c r="G11" s="341">
        <f>K11*D11</f>
        <v>0</v>
      </c>
      <c r="H11" s="342">
        <f>F11*IF(D11=0,0,E11*K11+IF(E11/D11&gt;=0.7,K11*4*E11,IF(E11/D11&gt;=0.5,K11*2*E11,IF(E11/D11&gt;=0.3,K11*E11,IF(E11/D11&gt;=0.15,K11*0.5*E11,0)))))</f>
        <v>0</v>
      </c>
      <c r="I11" s="211">
        <v>80</v>
      </c>
      <c r="J11" s="210">
        <v>40</v>
      </c>
      <c r="K11" s="212">
        <f>I11/J11</f>
        <v>2</v>
      </c>
      <c r="L11" s="126"/>
      <c r="M11" s="126"/>
      <c r="N11" s="127"/>
    </row>
    <row r="12" spans="1:16" ht="12" customHeight="1" x14ac:dyDescent="0.2">
      <c r="A12" s="213"/>
      <c r="B12" s="214" t="s">
        <v>6</v>
      </c>
      <c r="C12" s="215" t="s">
        <v>40</v>
      </c>
      <c r="D12" s="216"/>
      <c r="E12" s="90">
        <v>0</v>
      </c>
      <c r="F12" s="94">
        <v>0.5</v>
      </c>
      <c r="G12" s="343"/>
      <c r="H12" s="344">
        <f>F12*IF(D11=0,0,E12*K11+IF(E12/D11&gt;=0.7,K11*4*E12,IF(E12/D11&gt;=0.5,K11*2*E12,IF(E12/D11&gt;=0.3,K11*E12,IF(E12/D11&gt;=0.15,K11*0.5*E12,0)))))</f>
        <v>0</v>
      </c>
      <c r="I12" s="218"/>
      <c r="J12" s="217"/>
      <c r="K12" s="219"/>
      <c r="L12" s="128"/>
      <c r="M12" s="128"/>
      <c r="N12" s="129"/>
    </row>
    <row r="13" spans="1:16" ht="12" customHeight="1" x14ac:dyDescent="0.2">
      <c r="A13" s="220"/>
      <c r="B13" s="221" t="s">
        <v>7</v>
      </c>
      <c r="C13" s="222" t="s">
        <v>66</v>
      </c>
      <c r="D13" s="223"/>
      <c r="E13" s="91">
        <v>0</v>
      </c>
      <c r="F13" s="95">
        <v>0.25</v>
      </c>
      <c r="G13" s="345"/>
      <c r="H13" s="346">
        <f>F13*IF(D11=0,0,E13*K11+IF(E13/D11&gt;=0.7,K11*4*E13,IF(E13/D11&gt;=0.5,K11*2*E13,IF(E13/D11&gt;=0.3,K11*E13,IF(E13/D11&gt;=0.15,K11*0.5*E13,0)))))</f>
        <v>0</v>
      </c>
      <c r="I13" s="225"/>
      <c r="J13" s="224"/>
      <c r="K13" s="226"/>
      <c r="L13" s="130"/>
      <c r="M13" s="130"/>
      <c r="N13" s="131"/>
    </row>
    <row r="14" spans="1:16" ht="12" customHeight="1" x14ac:dyDescent="0.2">
      <c r="A14" s="227" t="s">
        <v>129</v>
      </c>
      <c r="B14" s="228" t="s">
        <v>8</v>
      </c>
      <c r="C14" s="111" t="s">
        <v>43</v>
      </c>
      <c r="D14" s="73">
        <v>0</v>
      </c>
      <c r="E14" s="68">
        <v>0</v>
      </c>
      <c r="F14" s="96">
        <v>1</v>
      </c>
      <c r="G14" s="347">
        <f>K14*D14</f>
        <v>0</v>
      </c>
      <c r="H14" s="348">
        <f>F14*IF(D14=0,0,E14*K14+IF(E14/D14&gt;=0.7,K14*4*E14,IF(E14/D14&gt;=0.5,K14*2*E14,IF(E14/D14&gt;=0.3,K14*E14,IF(E14/D14&gt;=0.15,K14*0.5*E14,0)))))</f>
        <v>0</v>
      </c>
      <c r="I14" s="230">
        <v>15</v>
      </c>
      <c r="J14" s="229">
        <v>10</v>
      </c>
      <c r="K14" s="231">
        <f>I14/J14</f>
        <v>1.5</v>
      </c>
      <c r="L14" s="132"/>
      <c r="M14" s="132"/>
      <c r="N14" s="133"/>
    </row>
    <row r="15" spans="1:16" ht="12" customHeight="1" x14ac:dyDescent="0.2">
      <c r="A15" s="232"/>
      <c r="B15" s="233" t="s">
        <v>9</v>
      </c>
      <c r="C15" s="234" t="s">
        <v>40</v>
      </c>
      <c r="D15" s="235"/>
      <c r="E15" s="69">
        <v>0</v>
      </c>
      <c r="F15" s="97">
        <v>0.5</v>
      </c>
      <c r="G15" s="99"/>
      <c r="H15" s="349">
        <f>F15*IF(D14=0,0,E15*K14+IF(E15/D14&gt;=0.7,K14*4*E15,IF(E15/D14&gt;=0.5,K14*2*E15,IF(E15/D14&gt;=0.3,K14*E15,IF(E15/D14&gt;=0.15,K14*0.5*E15,0)))))</f>
        <v>0</v>
      </c>
      <c r="I15" s="238"/>
      <c r="J15" s="236"/>
      <c r="K15" s="239"/>
      <c r="L15" s="134"/>
      <c r="M15" s="134"/>
      <c r="N15" s="135"/>
    </row>
    <row r="16" spans="1:16" ht="12" customHeight="1" x14ac:dyDescent="0.2">
      <c r="A16" s="240"/>
      <c r="B16" s="241" t="s">
        <v>10</v>
      </c>
      <c r="C16" s="108" t="s">
        <v>66</v>
      </c>
      <c r="D16" s="242"/>
      <c r="E16" s="70">
        <v>0</v>
      </c>
      <c r="F16" s="98">
        <v>0.25</v>
      </c>
      <c r="G16" s="100"/>
      <c r="H16" s="350">
        <f>F16*IF(D14=0,0,E16*K14+IF(E16/D14&gt;=0.7,K14*4*E16,IF(E16/D14&gt;=0.5,K14*2*E16,IF(E16/D14&gt;=0.3,K14*E16,IF(E16/D14&gt;=0.15,K14*0.5*E16,0)))))</f>
        <v>0</v>
      </c>
      <c r="I16" s="245"/>
      <c r="J16" s="243"/>
      <c r="K16" s="246"/>
      <c r="L16" s="136"/>
      <c r="M16" s="136"/>
      <c r="N16" s="137"/>
    </row>
    <row r="17" spans="1:14" ht="12" customHeight="1" x14ac:dyDescent="0.2">
      <c r="A17" s="227" t="s">
        <v>112</v>
      </c>
      <c r="B17" s="228" t="s">
        <v>11</v>
      </c>
      <c r="C17" s="111" t="s">
        <v>43</v>
      </c>
      <c r="D17" s="73">
        <v>0</v>
      </c>
      <c r="E17" s="68">
        <v>0</v>
      </c>
      <c r="F17" s="96">
        <v>1</v>
      </c>
      <c r="G17" s="347">
        <f>K17*D17</f>
        <v>0</v>
      </c>
      <c r="H17" s="348">
        <f>F17*IF(D17=0,0,E17*K17+IF(E17/D17&gt;=0.7,K17*4*E17,IF(E17/D17&gt;=0.5,K17*2*E17,IF(E17/D17&gt;=0.3,K17*E17,IF(E17/D17&gt;=0.15,K17*0.5*E17,0)))))</f>
        <v>0</v>
      </c>
      <c r="I17" s="230">
        <v>20</v>
      </c>
      <c r="J17" s="229">
        <v>10</v>
      </c>
      <c r="K17" s="231">
        <f>I17/J17</f>
        <v>2</v>
      </c>
      <c r="L17" s="132"/>
      <c r="M17" s="132"/>
      <c r="N17" s="133"/>
    </row>
    <row r="18" spans="1:14" ht="12" customHeight="1" x14ac:dyDescent="0.2">
      <c r="A18" s="232"/>
      <c r="B18" s="233" t="s">
        <v>12</v>
      </c>
      <c r="C18" s="234" t="s">
        <v>67</v>
      </c>
      <c r="D18" s="235"/>
      <c r="E18" s="69">
        <v>0</v>
      </c>
      <c r="F18" s="97">
        <v>0.5</v>
      </c>
      <c r="G18" s="99"/>
      <c r="H18" s="349">
        <f>F18*IF(D17=0,0,E18*K17+IF(E18/D17&gt;=0.7,K17*4*E18,IF(E18/D17&gt;=0.5,K17*2*E18,IF(E18/D17&gt;=0.3,K17*E18,IF(E18/D17&gt;=0.15,K17*0.5*E18,0)))))</f>
        <v>0</v>
      </c>
      <c r="I18" s="238"/>
      <c r="J18" s="236"/>
      <c r="K18" s="239"/>
      <c r="L18" s="134"/>
      <c r="M18" s="134"/>
      <c r="N18" s="135"/>
    </row>
    <row r="19" spans="1:14" ht="12" customHeight="1" x14ac:dyDescent="0.2">
      <c r="A19" s="240"/>
      <c r="B19" s="241" t="s">
        <v>13</v>
      </c>
      <c r="C19" s="108" t="s">
        <v>66</v>
      </c>
      <c r="D19" s="242"/>
      <c r="E19" s="70">
        <v>0</v>
      </c>
      <c r="F19" s="98">
        <v>0.25</v>
      </c>
      <c r="G19" s="100"/>
      <c r="H19" s="350">
        <f>F19*IF(D17=0,0,E19*K17+IF(E19/D17&gt;=0.7,K17*4*E19,IF(E19/D17&gt;=0.5,K17*2*E19,IF(E19/D17&gt;=0.3,K17*E19,IF(E19/D17&gt;=0.15,K17*0.5*E19,0)))))*0.25</f>
        <v>0</v>
      </c>
      <c r="I19" s="245"/>
      <c r="J19" s="243"/>
      <c r="K19" s="246"/>
      <c r="L19" s="136"/>
      <c r="M19" s="136"/>
      <c r="N19" s="137"/>
    </row>
    <row r="20" spans="1:14" ht="12" customHeight="1" x14ac:dyDescent="0.2">
      <c r="A20" s="227" t="s">
        <v>113</v>
      </c>
      <c r="B20" s="228" t="s">
        <v>14</v>
      </c>
      <c r="C20" s="111" t="s">
        <v>43</v>
      </c>
      <c r="D20" s="73">
        <v>0</v>
      </c>
      <c r="E20" s="68">
        <v>0</v>
      </c>
      <c r="F20" s="96">
        <v>1</v>
      </c>
      <c r="G20" s="347">
        <f>K20*D20</f>
        <v>0</v>
      </c>
      <c r="H20" s="348">
        <f>F20*IF(D20=0,0,E20*K20+IF(E20/D20&gt;=0.7,K20*4*E20,IF(E20/D20&gt;=0.5,K20*2*E20,IF(E20/D20&gt;=0.3,K20*E20,IF(E20/D20&gt;=0.15,K20*0.5*E20,0)))))</f>
        <v>0</v>
      </c>
      <c r="I20" s="230">
        <v>20</v>
      </c>
      <c r="J20" s="229">
        <v>10</v>
      </c>
      <c r="K20" s="231">
        <f>I20/J20</f>
        <v>2</v>
      </c>
      <c r="L20" s="132"/>
      <c r="M20" s="132"/>
      <c r="N20" s="133"/>
    </row>
    <row r="21" spans="1:14" ht="12" customHeight="1" x14ac:dyDescent="0.2">
      <c r="A21" s="232"/>
      <c r="B21" s="233" t="s">
        <v>15</v>
      </c>
      <c r="C21" s="234" t="s">
        <v>67</v>
      </c>
      <c r="D21" s="235"/>
      <c r="E21" s="69">
        <v>0</v>
      </c>
      <c r="F21" s="97">
        <v>0.5</v>
      </c>
      <c r="G21" s="99"/>
      <c r="H21" s="349">
        <f>F21*IF(D20=0,0,E21*K20+IF(E21/D20&gt;=0.7,K20*4*E21,IF(E21/D20&gt;=0.5,K20*2*E21,IF(E21/D20&gt;=0.3,K20*E21,IF(E21/D20&gt;=0.15,K20*0.5*E21,0)))))</f>
        <v>0</v>
      </c>
      <c r="I21" s="238"/>
      <c r="J21" s="236"/>
      <c r="K21" s="239"/>
      <c r="L21" s="134"/>
      <c r="M21" s="134"/>
      <c r="N21" s="135"/>
    </row>
    <row r="22" spans="1:14" ht="12" customHeight="1" x14ac:dyDescent="0.2">
      <c r="A22" s="240"/>
      <c r="B22" s="241" t="s">
        <v>16</v>
      </c>
      <c r="C22" s="108" t="s">
        <v>81</v>
      </c>
      <c r="D22" s="242"/>
      <c r="E22" s="70">
        <v>0</v>
      </c>
      <c r="F22" s="98">
        <v>0.25</v>
      </c>
      <c r="G22" s="100"/>
      <c r="H22" s="350">
        <f>F22*IF(D20=0,0,E22*K20+IF(E22/D20&gt;=0.7,K20*4*E22,IF(E22/D20&gt;=0.5,K20*2*E22,IF(E22/D20&gt;=0.3,K20*E22,IF(E22/D20&gt;=0.15,K20*0.5*E22,0)))))</f>
        <v>0</v>
      </c>
      <c r="I22" s="245"/>
      <c r="J22" s="243"/>
      <c r="K22" s="246"/>
      <c r="L22" s="136"/>
      <c r="M22" s="136"/>
      <c r="N22" s="137"/>
    </row>
    <row r="23" spans="1:14" ht="12" customHeight="1" x14ac:dyDescent="0.2">
      <c r="A23" s="247" t="s">
        <v>125</v>
      </c>
      <c r="B23" s="228" t="s">
        <v>28</v>
      </c>
      <c r="C23" s="111" t="s">
        <v>60</v>
      </c>
      <c r="D23" s="73">
        <v>0</v>
      </c>
      <c r="E23" s="68">
        <v>0</v>
      </c>
      <c r="F23" s="96">
        <v>1</v>
      </c>
      <c r="G23" s="347">
        <f>K23*D23</f>
        <v>0</v>
      </c>
      <c r="H23" s="348">
        <f>F23*IF(D23=0,0,E23*K23+IF(E23/D23&gt;=0.7,K23*4*E23,IF(E23/D23&gt;=0.5,K23*2*E23,IF(E23/D23&gt;=0.3,K23*E23,IF(E23/D23&gt;=0.15,K23*0.5*E23,0)))))</f>
        <v>0</v>
      </c>
      <c r="I23" s="230">
        <v>25</v>
      </c>
      <c r="J23" s="229">
        <v>10</v>
      </c>
      <c r="K23" s="231">
        <f>I23/J23</f>
        <v>2.5</v>
      </c>
      <c r="L23" s="132"/>
      <c r="M23" s="132"/>
      <c r="N23" s="133"/>
    </row>
    <row r="24" spans="1:14" ht="24.75" customHeight="1" x14ac:dyDescent="0.2">
      <c r="A24" s="248"/>
      <c r="B24" s="249" t="s">
        <v>31</v>
      </c>
      <c r="C24" s="250" t="s">
        <v>142</v>
      </c>
      <c r="D24" s="235"/>
      <c r="E24" s="69">
        <v>0</v>
      </c>
      <c r="F24" s="97">
        <v>0.5</v>
      </c>
      <c r="G24" s="99"/>
      <c r="H24" s="349">
        <f>F24*IF(D23=0,0,E24*K23+IF(E24/D23&gt;=0.7,K23*4*E24,IF(E24/D23&gt;=0.5,K23*2*E24,IF(E24/D23&gt;=0.3,K23*E24,IF(E24/D23&gt;=0.15,K23*0.5*E24,0)))))</f>
        <v>0</v>
      </c>
      <c r="I24" s="238"/>
      <c r="J24" s="236"/>
      <c r="K24" s="239"/>
      <c r="L24" s="134"/>
      <c r="M24" s="134"/>
      <c r="N24" s="135"/>
    </row>
    <row r="25" spans="1:14" ht="12" customHeight="1" x14ac:dyDescent="0.2">
      <c r="A25" s="251"/>
      <c r="B25" s="241" t="s">
        <v>32</v>
      </c>
      <c r="C25" s="252" t="s">
        <v>54</v>
      </c>
      <c r="D25" s="242" t="s">
        <v>27</v>
      </c>
      <c r="E25" s="70">
        <v>0</v>
      </c>
      <c r="F25" s="98">
        <v>0.25</v>
      </c>
      <c r="G25" s="100"/>
      <c r="H25" s="350">
        <f>F25*IF(D23=0,0,E25*K23+IF(E25/D23&gt;=0.7,K23*4*E25,IF(E25/D23&gt;=0.5,K23*2*E25,IF(E25/D23&gt;=0.3,K23*E25,IF(E25/D23&gt;=0.15,K23*0.5*E25,0)))))</f>
        <v>0</v>
      </c>
      <c r="I25" s="245"/>
      <c r="J25" s="243"/>
      <c r="K25" s="246"/>
      <c r="L25" s="136"/>
      <c r="M25" s="136"/>
      <c r="N25" s="137"/>
    </row>
    <row r="26" spans="1:14" ht="12" customHeight="1" x14ac:dyDescent="0.2">
      <c r="A26" s="253" t="s">
        <v>120</v>
      </c>
      <c r="B26" s="228" t="s">
        <v>33</v>
      </c>
      <c r="C26" s="254" t="s">
        <v>43</v>
      </c>
      <c r="D26" s="73">
        <v>0</v>
      </c>
      <c r="E26" s="68">
        <v>0</v>
      </c>
      <c r="F26" s="96">
        <v>2</v>
      </c>
      <c r="G26" s="347">
        <f>K26*D26</f>
        <v>0</v>
      </c>
      <c r="H26" s="348">
        <f>F26*IF(D26=0,0,E26*K26+IF(E26/D26&gt;=0.7,K26*4*E26,IF(E26/D26&gt;=0.5,K26*2*E26,IF(E26/D26&gt;=0.3,K26*E26,IF(E26/D26&gt;=0.15,K26*0.5*E26,0)))))</f>
        <v>0</v>
      </c>
      <c r="I26" s="230">
        <v>1200</v>
      </c>
      <c r="J26" s="229">
        <v>80</v>
      </c>
      <c r="K26" s="231">
        <f>I26/J26</f>
        <v>15</v>
      </c>
      <c r="L26" s="132"/>
      <c r="M26" s="132"/>
      <c r="N26" s="133"/>
    </row>
    <row r="27" spans="1:14" ht="12" customHeight="1" x14ac:dyDescent="0.2">
      <c r="A27" s="248"/>
      <c r="B27" s="233" t="s">
        <v>34</v>
      </c>
      <c r="C27" s="255" t="s">
        <v>44</v>
      </c>
      <c r="D27" s="235" t="s">
        <v>27</v>
      </c>
      <c r="E27" s="69">
        <v>0</v>
      </c>
      <c r="F27" s="97">
        <v>1</v>
      </c>
      <c r="G27" s="99"/>
      <c r="H27" s="349">
        <f>F27*IF(D26=0,0,E27*K26+IF(E27/D26&gt;=0.7,K26*4*E27,IF(E27/D26&gt;=0.5,K26*2*E27,IF(E27/D26&gt;=0.3,K26*E27,IF(E27/D26&gt;=0.15,K26*0.5*E27,0)))))*0.5</f>
        <v>0</v>
      </c>
      <c r="I27" s="238"/>
      <c r="J27" s="236"/>
      <c r="K27" s="239"/>
      <c r="L27" s="134"/>
      <c r="M27" s="134"/>
      <c r="N27" s="135"/>
    </row>
    <row r="28" spans="1:14" ht="12" customHeight="1" x14ac:dyDescent="0.2">
      <c r="A28" s="251"/>
      <c r="B28" s="241" t="s">
        <v>38</v>
      </c>
      <c r="C28" s="252" t="s">
        <v>84</v>
      </c>
      <c r="D28" s="242"/>
      <c r="E28" s="70">
        <v>0</v>
      </c>
      <c r="F28" s="98">
        <v>0.5</v>
      </c>
      <c r="G28" s="100"/>
      <c r="H28" s="350">
        <f>F28*IF(D26=0,0,E28*K26+IF(E28/D26&gt;=0.7,K26*4*E28,IF(E28/D26&gt;=0.5,K26*2*E28,IF(E28/D26&gt;=0.3,K26*E28,IF(E28/D26&gt;=0.15,K26*0.5*E28,0)))))*0.25</f>
        <v>0</v>
      </c>
      <c r="I28" s="245"/>
      <c r="J28" s="243"/>
      <c r="K28" s="246"/>
      <c r="L28" s="136"/>
      <c r="M28" s="136"/>
      <c r="N28" s="137"/>
    </row>
    <row r="29" spans="1:14" ht="12" customHeight="1" x14ac:dyDescent="0.2">
      <c r="A29" s="247" t="s">
        <v>114</v>
      </c>
      <c r="B29" s="228" t="s">
        <v>50</v>
      </c>
      <c r="C29" s="256" t="s">
        <v>88</v>
      </c>
      <c r="D29" s="74">
        <v>0</v>
      </c>
      <c r="E29" s="68">
        <v>0</v>
      </c>
      <c r="F29" s="96">
        <v>1</v>
      </c>
      <c r="G29" s="347">
        <f>K29*D29</f>
        <v>0</v>
      </c>
      <c r="H29" s="348">
        <f>F29*IF(D29=0,0,E29*K29+IF(E29/D29&gt;=0.7,K29*4*E29,IF(E29/D29&gt;=0.5,K29*2*E29,IF(E29/D29&gt;=0.3,K29*E29,IF(E29/D29&gt;=0.15,K29*0.5*E29,0)))))</f>
        <v>0</v>
      </c>
      <c r="I29" s="230">
        <v>160</v>
      </c>
      <c r="J29" s="229">
        <v>20</v>
      </c>
      <c r="K29" s="231">
        <f>I29/J29</f>
        <v>8</v>
      </c>
      <c r="L29" s="132"/>
      <c r="M29" s="132"/>
      <c r="N29" s="133"/>
    </row>
    <row r="30" spans="1:14" ht="12" customHeight="1" x14ac:dyDescent="0.2">
      <c r="A30" s="251"/>
      <c r="B30" s="241" t="s">
        <v>51</v>
      </c>
      <c r="C30" s="257" t="s">
        <v>89</v>
      </c>
      <c r="D30" s="258"/>
      <c r="E30" s="70">
        <v>0</v>
      </c>
      <c r="F30" s="98">
        <v>0.5</v>
      </c>
      <c r="G30" s="100"/>
      <c r="H30" s="350">
        <f>F30*IF(D29=0,0,E30*K29+IF(E30/D29&gt;=0.7,K29*4*E30,IF(E30/D29&gt;=0.5,K29*2*E30,IF(E30/D29&gt;=0.3,K29*E30,IF(E30/D29&gt;=0.15,K29*0.5*E30,0)))))*0.5</f>
        <v>0</v>
      </c>
      <c r="I30" s="245"/>
      <c r="J30" s="243"/>
      <c r="K30" s="246"/>
      <c r="L30" s="136"/>
      <c r="M30" s="136"/>
      <c r="N30" s="137"/>
    </row>
    <row r="31" spans="1:14" ht="12" customHeight="1" x14ac:dyDescent="0.2">
      <c r="A31" s="247" t="s">
        <v>115</v>
      </c>
      <c r="B31" s="228" t="s">
        <v>52</v>
      </c>
      <c r="C31" s="256" t="s">
        <v>88</v>
      </c>
      <c r="D31" s="74">
        <v>0</v>
      </c>
      <c r="E31" s="68">
        <v>0</v>
      </c>
      <c r="F31" s="96">
        <v>1</v>
      </c>
      <c r="G31" s="347">
        <f>K31*D31</f>
        <v>0</v>
      </c>
      <c r="H31" s="348">
        <f>F31*IF(D31=0,0,E31*K31+IF(E31/D31&gt;=0.7,K31*4*E31,IF(E31/D31&gt;=0.5,K31*2*E31,IF(E31/D31&gt;=0.3,K31*E31,IF(E31/D31&gt;=0.15,K31*0.5*E31,0)))))</f>
        <v>0</v>
      </c>
      <c r="I31" s="230">
        <v>160</v>
      </c>
      <c r="J31" s="229">
        <v>20</v>
      </c>
      <c r="K31" s="231">
        <f>I31/J31</f>
        <v>8</v>
      </c>
      <c r="L31" s="132"/>
      <c r="M31" s="132"/>
      <c r="N31" s="133"/>
    </row>
    <row r="32" spans="1:14" ht="12" customHeight="1" x14ac:dyDescent="0.2">
      <c r="A32" s="251"/>
      <c r="B32" s="241" t="s">
        <v>61</v>
      </c>
      <c r="C32" s="257" t="s">
        <v>89</v>
      </c>
      <c r="D32" s="242"/>
      <c r="E32" s="70">
        <v>0</v>
      </c>
      <c r="F32" s="98">
        <v>0.5</v>
      </c>
      <c r="G32" s="100"/>
      <c r="H32" s="350">
        <f>F32*IF(D31=0,0,E32*K31+IF(E32/D31&gt;=0.7,K31*4*E32,IF(E32/D31&gt;=0.5,K31*2*E32,IF(E32/D31&gt;=0.3,K31*E32,IF(E32/D31&gt;=0.15,K31*0.5*E32,0)))))*0.5</f>
        <v>0</v>
      </c>
      <c r="I32" s="245"/>
      <c r="J32" s="243"/>
      <c r="K32" s="246"/>
      <c r="L32" s="136"/>
      <c r="M32" s="136"/>
      <c r="N32" s="137"/>
    </row>
    <row r="33" spans="1:14" ht="12" customHeight="1" x14ac:dyDescent="0.2">
      <c r="A33" s="247" t="s">
        <v>116</v>
      </c>
      <c r="B33" s="228" t="s">
        <v>62</v>
      </c>
      <c r="C33" s="256" t="s">
        <v>88</v>
      </c>
      <c r="D33" s="73">
        <v>0</v>
      </c>
      <c r="E33" s="68">
        <v>0</v>
      </c>
      <c r="F33" s="96">
        <v>1</v>
      </c>
      <c r="G33" s="347">
        <f>K33*D33</f>
        <v>0</v>
      </c>
      <c r="H33" s="348">
        <f>F33*IF(D33=0,0,E33*K33+IF(E33/D33&gt;=0.7,K33*4*E33,IF(E33/D33&gt;=0.5,K33*2*E33,IF(E33/D33&gt;=0.3,K33*E33,IF(E33/D33&gt;=0.15,K33*0.5*E33,0)))))</f>
        <v>0</v>
      </c>
      <c r="I33" s="230">
        <v>10</v>
      </c>
      <c r="J33" s="229">
        <v>10</v>
      </c>
      <c r="K33" s="231">
        <f>I33/J33</f>
        <v>1</v>
      </c>
      <c r="L33" s="132"/>
      <c r="M33" s="132"/>
      <c r="N33" s="133"/>
    </row>
    <row r="34" spans="1:14" ht="12" customHeight="1" x14ac:dyDescent="0.2">
      <c r="A34" s="251"/>
      <c r="B34" s="241" t="s">
        <v>64</v>
      </c>
      <c r="C34" s="257" t="s">
        <v>89</v>
      </c>
      <c r="D34" s="242"/>
      <c r="E34" s="70">
        <v>0</v>
      </c>
      <c r="F34" s="98">
        <v>1</v>
      </c>
      <c r="G34" s="100"/>
      <c r="H34" s="350">
        <f>F34*IF(D33=0,0,E34*K33+IF(E34/D33&gt;=0.7,K33*4*E34,IF(E34/D33&gt;=0.5,K33*2*E34,IF(E34/D33&gt;=0.3,K33*E34,IF(E34/D33&gt;=0.15,K33*0.5*E34,0)))))*0.5</f>
        <v>0</v>
      </c>
      <c r="I34" s="245"/>
      <c r="J34" s="243"/>
      <c r="K34" s="246"/>
      <c r="L34" s="136"/>
      <c r="M34" s="136"/>
      <c r="N34" s="137"/>
    </row>
    <row r="35" spans="1:14" ht="12" customHeight="1" x14ac:dyDescent="0.2">
      <c r="A35" s="253" t="s">
        <v>121</v>
      </c>
      <c r="B35" s="228" t="s">
        <v>68</v>
      </c>
      <c r="C35" s="111" t="s">
        <v>58</v>
      </c>
      <c r="D35" s="73">
        <v>0</v>
      </c>
      <c r="E35" s="68">
        <v>0</v>
      </c>
      <c r="F35" s="96">
        <v>0.2</v>
      </c>
      <c r="G35" s="347">
        <f>K35*D35</f>
        <v>0</v>
      </c>
      <c r="H35" s="348">
        <f>F35*IF(D35=0,0,E35*K35+IF(E35/D35&gt;=0.7,K35*4*E35,IF(E35/D35&gt;=0.5,K35*2*E35,IF(E35/D35&gt;=0.3,K35*E35,IF(E35/D35&gt;=0.15,K35*0.5*E35,0)))))</f>
        <v>0</v>
      </c>
      <c r="I35" s="230">
        <v>300</v>
      </c>
      <c r="J35" s="229">
        <v>10</v>
      </c>
      <c r="K35" s="231">
        <f>I35/J35</f>
        <v>30</v>
      </c>
      <c r="L35" s="132" t="s">
        <v>27</v>
      </c>
      <c r="M35" s="132"/>
      <c r="N35" s="133"/>
    </row>
    <row r="36" spans="1:14" ht="12" customHeight="1" x14ac:dyDescent="0.2">
      <c r="A36" s="251"/>
      <c r="B36" s="241" t="s">
        <v>69</v>
      </c>
      <c r="C36" s="257" t="s">
        <v>49</v>
      </c>
      <c r="D36" s="242" t="s">
        <v>27</v>
      </c>
      <c r="E36" s="70">
        <v>0</v>
      </c>
      <c r="F36" s="98">
        <v>0.1</v>
      </c>
      <c r="G36" s="100"/>
      <c r="H36" s="350">
        <f>F36*IF(D35=0,0,E36*K35+IF(E36/D35&gt;=0.7,K35*4*E36,IF(E36/D35&gt;=0.5,K35*2*E36,IF(E36/D35&gt;=0.3,K35*E36,IF(E36/D35&gt;=0.15,K35*0.5*E36,0)))))</f>
        <v>0</v>
      </c>
      <c r="I36" s="245"/>
      <c r="J36" s="243"/>
      <c r="K36" s="246"/>
      <c r="L36" s="136" t="s">
        <v>27</v>
      </c>
      <c r="M36" s="136"/>
      <c r="N36" s="137"/>
    </row>
    <row r="37" spans="1:14" ht="12" customHeight="1" x14ac:dyDescent="0.2">
      <c r="A37" s="247" t="s">
        <v>117</v>
      </c>
      <c r="B37" s="228" t="s">
        <v>70</v>
      </c>
      <c r="C37" s="256" t="s">
        <v>60</v>
      </c>
      <c r="D37" s="73">
        <v>0</v>
      </c>
      <c r="E37" s="68">
        <v>0</v>
      </c>
      <c r="F37" s="96">
        <v>0.3</v>
      </c>
      <c r="G37" s="347">
        <f>K37*D37</f>
        <v>0</v>
      </c>
      <c r="H37" s="348">
        <f>F37*IF(D37=0,0,E37*K37+IF(E37/D37&gt;=0.7,K37*4*E37,IF(E37/D37&gt;=0.5,K37*2*E37,IF(E37/D37&gt;=0.3,K37*E37,IF(E37/D37&gt;=0.15,K37*0.5*E37,0)))))</f>
        <v>0</v>
      </c>
      <c r="I37" s="230">
        <v>120</v>
      </c>
      <c r="J37" s="229">
        <v>10</v>
      </c>
      <c r="K37" s="231">
        <f>I37/J37</f>
        <v>12</v>
      </c>
      <c r="L37" s="132"/>
      <c r="M37" s="132"/>
      <c r="N37" s="133"/>
    </row>
    <row r="38" spans="1:14" ht="12" customHeight="1" x14ac:dyDescent="0.2">
      <c r="A38" s="248"/>
      <c r="B38" s="233" t="s">
        <v>71</v>
      </c>
      <c r="C38" s="259" t="s">
        <v>82</v>
      </c>
      <c r="D38" s="235"/>
      <c r="E38" s="69">
        <v>0</v>
      </c>
      <c r="F38" s="97">
        <v>0.15</v>
      </c>
      <c r="G38" s="99"/>
      <c r="H38" s="349">
        <f>F38*IF(D37=0,0,E38*K37+IF(E38/D37&gt;=0.7,K37*4*E38,IF(E38/D37&gt;=0.5,K37*2*E38,IF(E38/D37&gt;=0.3,K37*E38,IF(E38/D37&gt;=0.15,K37*0.5*E38,0)))))</f>
        <v>0</v>
      </c>
      <c r="I38" s="238"/>
      <c r="J38" s="236"/>
      <c r="K38" s="239"/>
      <c r="L38" s="134"/>
      <c r="M38" s="134"/>
      <c r="N38" s="135"/>
    </row>
    <row r="39" spans="1:14" ht="12" customHeight="1" x14ac:dyDescent="0.2">
      <c r="A39" s="260"/>
      <c r="B39" s="241" t="s">
        <v>72</v>
      </c>
      <c r="C39" s="252" t="s">
        <v>54</v>
      </c>
      <c r="D39" s="242"/>
      <c r="E39" s="70">
        <v>0</v>
      </c>
      <c r="F39" s="98">
        <v>7.4999999999999997E-2</v>
      </c>
      <c r="G39" s="100"/>
      <c r="H39" s="350">
        <f>F39*IF(D37=0,0,E39*K37+IF(E39/D37&gt;=0.7,K37*4*E39,IF(E39/D37&gt;=0.5,K37*2*E39,IF(E39/D37&gt;=0.3,K37*E39,IF(E39/D37&gt;=0.15,K37*0.5*E39,0)))))</f>
        <v>0</v>
      </c>
      <c r="I39" s="245"/>
      <c r="J39" s="243"/>
      <c r="K39" s="246"/>
      <c r="L39" s="136"/>
      <c r="M39" s="136"/>
      <c r="N39" s="137"/>
    </row>
    <row r="40" spans="1:14" ht="12" customHeight="1" x14ac:dyDescent="0.2">
      <c r="A40" s="261" t="s">
        <v>118</v>
      </c>
      <c r="B40" s="228" t="s">
        <v>73</v>
      </c>
      <c r="C40" s="111" t="s">
        <v>59</v>
      </c>
      <c r="D40" s="73">
        <v>0</v>
      </c>
      <c r="E40" s="68">
        <v>0</v>
      </c>
      <c r="F40" s="96">
        <v>1</v>
      </c>
      <c r="G40" s="347">
        <f>K40*D40</f>
        <v>0</v>
      </c>
      <c r="H40" s="348">
        <f>F40*IF(D40=0,0,E40*K40+IF(E40/D40&gt;=0.7,K40*4*E40,IF(E40/D40&gt;=0.5,K40*2*E40,IF(E40/D40&gt;=0.3,K40*E40,IF(E40/D40&gt;=0.15,K40*0.5*E40,0)))))</f>
        <v>0</v>
      </c>
      <c r="I40" s="230">
        <v>20</v>
      </c>
      <c r="J40" s="229">
        <v>10</v>
      </c>
      <c r="K40" s="231">
        <f>I40/J40</f>
        <v>2</v>
      </c>
      <c r="L40" s="132"/>
      <c r="M40" s="132"/>
      <c r="N40" s="133"/>
    </row>
    <row r="41" spans="1:14" ht="12" customHeight="1" x14ac:dyDescent="0.2">
      <c r="A41" s="262"/>
      <c r="B41" s="233" t="s">
        <v>74</v>
      </c>
      <c r="C41" s="259" t="s">
        <v>92</v>
      </c>
      <c r="D41" s="235"/>
      <c r="E41" s="69">
        <v>0</v>
      </c>
      <c r="F41" s="97">
        <v>0.5</v>
      </c>
      <c r="G41" s="99"/>
      <c r="H41" s="349">
        <f>F41*IF(D40=0,0,E41*K40+IF(E41/D40&gt;=0.7,K40*4*E41,IF(E41/D40&gt;=0.5,K40*2*E41,IF(E41/D40&gt;=0.3,K40*E41,IF(E41/D40&gt;=0.15,K40*0.5*E41,0)))))</f>
        <v>0</v>
      </c>
      <c r="I41" s="238"/>
      <c r="J41" s="236"/>
      <c r="K41" s="239"/>
      <c r="L41" s="134"/>
      <c r="M41" s="134"/>
      <c r="N41" s="135"/>
    </row>
    <row r="42" spans="1:14" ht="12" customHeight="1" x14ac:dyDescent="0.2">
      <c r="A42" s="263"/>
      <c r="B42" s="241" t="s">
        <v>75</v>
      </c>
      <c r="C42" s="252" t="s">
        <v>55</v>
      </c>
      <c r="D42" s="242"/>
      <c r="E42" s="70">
        <v>0</v>
      </c>
      <c r="F42" s="98">
        <v>0.25</v>
      </c>
      <c r="G42" s="100"/>
      <c r="H42" s="350">
        <f>F42*IF(D40=0,0,E42*K40+IF(E42/D40&gt;=0.7,K40*4*E42,IF(E42/D40&gt;=0.5,K40*2*E42,IF(E42/D40&gt;=0.3,K40*E42,IF(E42/D40&gt;=0.15,K40*0.5*E42,0)))))</f>
        <v>0</v>
      </c>
      <c r="I42" s="245"/>
      <c r="J42" s="243"/>
      <c r="K42" s="246"/>
      <c r="L42" s="136"/>
      <c r="M42" s="136"/>
      <c r="N42" s="137"/>
    </row>
    <row r="43" spans="1:14" ht="12" customHeight="1" x14ac:dyDescent="0.2">
      <c r="A43" s="261" t="s">
        <v>119</v>
      </c>
      <c r="B43" s="228" t="s">
        <v>83</v>
      </c>
      <c r="C43" s="111" t="s">
        <v>58</v>
      </c>
      <c r="D43" s="73">
        <v>0</v>
      </c>
      <c r="E43" s="68">
        <v>0</v>
      </c>
      <c r="F43" s="96">
        <v>1</v>
      </c>
      <c r="G43" s="347">
        <f>K43*D43</f>
        <v>0</v>
      </c>
      <c r="H43" s="348">
        <f>F43*IF(D43=0,0,E43*K43+IF(E43/D43&gt;=0.7,K43*4*E43,IF(E43/D43&gt;=0.5,K43*2*E43,IF(E43/D43&gt;=0.3,K43*E43,IF(E43/D43&gt;=0.15,K43*0.5*E43,0)))))</f>
        <v>0</v>
      </c>
      <c r="I43" s="230">
        <v>4</v>
      </c>
      <c r="J43" s="229">
        <v>10</v>
      </c>
      <c r="K43" s="231">
        <f>I43/J43</f>
        <v>0.4</v>
      </c>
      <c r="L43" s="132"/>
      <c r="M43" s="132"/>
      <c r="N43" s="133"/>
    </row>
    <row r="44" spans="1:14" ht="12" customHeight="1" x14ac:dyDescent="0.2">
      <c r="A44" s="262"/>
      <c r="B44" s="233" t="s">
        <v>85</v>
      </c>
      <c r="C44" s="259" t="s">
        <v>81</v>
      </c>
      <c r="D44" s="235"/>
      <c r="E44" s="69">
        <v>0</v>
      </c>
      <c r="F44" s="97">
        <v>0.5</v>
      </c>
      <c r="G44" s="99"/>
      <c r="H44" s="349">
        <f>F44*IF(D43=0,0,E44*K43+IF(E44/D43&gt;=0.7,K43*4*E44,IF(E44/D43&gt;=0.5,K43*2*E44,IF(E44/D43&gt;=0.3,K43*E44,IF(E44/D43&gt;=0.15,K43*0.5*E44,0)))))</f>
        <v>0</v>
      </c>
      <c r="I44" s="264"/>
      <c r="J44" s="237"/>
      <c r="K44" s="265"/>
      <c r="L44" s="134"/>
      <c r="M44" s="134"/>
      <c r="N44" s="135"/>
    </row>
    <row r="45" spans="1:14" ht="12" customHeight="1" x14ac:dyDescent="0.2">
      <c r="A45" s="263"/>
      <c r="B45" s="241" t="s">
        <v>86</v>
      </c>
      <c r="C45" s="252" t="s">
        <v>57</v>
      </c>
      <c r="D45" s="242"/>
      <c r="E45" s="70">
        <v>0</v>
      </c>
      <c r="F45" s="98">
        <v>0.25</v>
      </c>
      <c r="G45" s="100"/>
      <c r="H45" s="350">
        <f>F45*IF(D43=0,0,E45*K43+IF(E45/D43&gt;=0.7,K43*4*E45,IF(E45/D43&gt;=0.5,K43*2*E45,IF(E45/D43&gt;=0.3,K43*E45,IF(E45/D43&gt;=0.15,K43*0.5*E45,0)))))</f>
        <v>0</v>
      </c>
      <c r="I45" s="266"/>
      <c r="J45" s="244"/>
      <c r="K45" s="267"/>
      <c r="L45" s="136"/>
      <c r="M45" s="136"/>
      <c r="N45" s="137"/>
    </row>
    <row r="46" spans="1:14" ht="12" customHeight="1" x14ac:dyDescent="0.2">
      <c r="A46" s="268" t="s">
        <v>109</v>
      </c>
      <c r="B46" s="269" t="s">
        <v>87</v>
      </c>
      <c r="C46" s="270" t="s">
        <v>110</v>
      </c>
      <c r="D46" s="75">
        <v>0</v>
      </c>
      <c r="E46" s="67">
        <v>0</v>
      </c>
      <c r="F46" s="92">
        <v>1</v>
      </c>
      <c r="G46" s="351">
        <f>K46*D46</f>
        <v>0</v>
      </c>
      <c r="H46" s="352">
        <f>F46*IF(D46=0,0,E46*K46+IF(E46/D46&gt;=0.7,K46*4*E46,IF(E46/D46&gt;=0.5,K46*2*E46,IF(E46/D46&gt;=0.3,K46*E46,IF(E46/D46&gt;=0.15,K46*0.5*E46,0)))))</f>
        <v>0</v>
      </c>
      <c r="I46" s="271">
        <v>0.1</v>
      </c>
      <c r="J46" s="272">
        <v>1</v>
      </c>
      <c r="K46" s="273">
        <f>I46/J46</f>
        <v>0.1</v>
      </c>
      <c r="L46" s="138"/>
      <c r="M46" s="138"/>
      <c r="N46" s="139"/>
    </row>
    <row r="47" spans="1:14" ht="12" customHeight="1" thickBot="1" x14ac:dyDescent="0.25">
      <c r="A47" s="268" t="s">
        <v>90</v>
      </c>
      <c r="B47" s="274" t="s">
        <v>87</v>
      </c>
      <c r="C47" s="275" t="s">
        <v>91</v>
      </c>
      <c r="D47" s="276" t="s">
        <v>27</v>
      </c>
      <c r="E47" s="71">
        <v>0</v>
      </c>
      <c r="F47" s="353">
        <v>1</v>
      </c>
      <c r="G47" s="101"/>
      <c r="H47" s="354">
        <f>F47*E47*K47</f>
        <v>0</v>
      </c>
      <c r="I47" s="278"/>
      <c r="J47" s="277"/>
      <c r="K47" s="279">
        <v>2</v>
      </c>
      <c r="L47" s="140"/>
      <c r="M47" s="140"/>
      <c r="N47" s="141"/>
    </row>
    <row r="48" spans="1:14" ht="13.5" customHeight="1" x14ac:dyDescent="0.2">
      <c r="A48" s="280"/>
      <c r="B48" s="281" t="s">
        <v>134</v>
      </c>
      <c r="C48" s="282"/>
      <c r="D48" s="283"/>
      <c r="E48" s="283"/>
      <c r="F48" s="355"/>
      <c r="G48" s="356">
        <f>SUM(G10:G47)</f>
        <v>0</v>
      </c>
      <c r="H48" s="356">
        <f>SUM(H10:H47)</f>
        <v>0</v>
      </c>
      <c r="I48" s="284"/>
      <c r="J48" s="284"/>
      <c r="K48" s="284"/>
      <c r="L48" s="142" t="s">
        <v>27</v>
      </c>
      <c r="M48" s="142"/>
      <c r="N48" s="143"/>
    </row>
    <row r="49" spans="1:14" ht="13.5" customHeight="1" x14ac:dyDescent="0.2">
      <c r="A49" s="285"/>
      <c r="B49" s="286"/>
      <c r="C49" s="287" t="s">
        <v>135</v>
      </c>
      <c r="D49" s="116">
        <v>0</v>
      </c>
      <c r="E49" s="288"/>
      <c r="F49" s="357"/>
      <c r="G49" s="358">
        <f>D49*K49</f>
        <v>0</v>
      </c>
      <c r="H49" s="358"/>
      <c r="I49" s="287"/>
      <c r="J49" s="287"/>
      <c r="K49" s="116">
        <v>5</v>
      </c>
      <c r="L49" s="144"/>
      <c r="M49" s="144"/>
      <c r="N49" s="145"/>
    </row>
    <row r="50" spans="1:14" ht="13.5" customHeight="1" x14ac:dyDescent="0.2">
      <c r="A50" s="285"/>
      <c r="B50" s="286"/>
      <c r="C50" s="289" t="s">
        <v>133</v>
      </c>
      <c r="D50" s="288"/>
      <c r="E50" s="288"/>
      <c r="F50" s="357"/>
      <c r="G50" s="358"/>
      <c r="H50" s="358"/>
      <c r="I50" s="287"/>
      <c r="J50" s="287"/>
      <c r="K50" s="287"/>
      <c r="L50" s="144"/>
      <c r="M50" s="144"/>
      <c r="N50" s="145"/>
    </row>
    <row r="51" spans="1:14" ht="13.5" customHeight="1" x14ac:dyDescent="0.2">
      <c r="A51" s="290"/>
      <c r="B51" s="286"/>
      <c r="C51" s="289" t="s">
        <v>124</v>
      </c>
      <c r="D51" s="288"/>
      <c r="E51" s="288"/>
      <c r="F51" s="357"/>
      <c r="G51" s="359"/>
      <c r="H51" s="358">
        <f>(N62*25+IF(M62&lt;3,0,(M62-2)*10))</f>
        <v>0</v>
      </c>
      <c r="I51" s="287"/>
      <c r="J51" s="287"/>
      <c r="K51" s="287"/>
      <c r="L51" s="144"/>
      <c r="M51" s="144"/>
      <c r="N51" s="145"/>
    </row>
    <row r="52" spans="1:14" ht="17.25" customHeight="1" thickBot="1" x14ac:dyDescent="0.3">
      <c r="A52" s="291"/>
      <c r="B52" s="292"/>
      <c r="C52" s="293" t="s">
        <v>146</v>
      </c>
      <c r="D52" s="294"/>
      <c r="E52" s="294"/>
      <c r="F52" s="360"/>
      <c r="G52" s="361">
        <f>SUM(G48:G51)</f>
        <v>0</v>
      </c>
      <c r="H52" s="362">
        <f>SUM(H48:H51)</f>
        <v>0</v>
      </c>
      <c r="I52" s="295"/>
      <c r="J52" s="295"/>
      <c r="K52" s="295"/>
      <c r="L52" s="146"/>
      <c r="M52" s="146"/>
      <c r="N52" s="147"/>
    </row>
    <row r="53" spans="1:14" ht="16.5" thickBot="1" x14ac:dyDescent="0.3">
      <c r="A53" s="296" t="s">
        <v>130</v>
      </c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4"/>
    </row>
    <row r="54" spans="1:14" ht="17.25" customHeight="1" x14ac:dyDescent="0.2">
      <c r="A54" s="297" t="s">
        <v>80</v>
      </c>
      <c r="B54" s="298" t="s">
        <v>2</v>
      </c>
      <c r="C54" s="299" t="s">
        <v>3</v>
      </c>
      <c r="D54" s="300"/>
      <c r="E54" s="300"/>
      <c r="F54" s="300"/>
      <c r="G54" s="300"/>
      <c r="H54" s="301"/>
      <c r="I54" s="302"/>
      <c r="J54" s="302"/>
      <c r="K54" s="303"/>
      <c r="L54" s="304">
        <v>1</v>
      </c>
      <c r="M54" s="305">
        <v>2</v>
      </c>
      <c r="N54" s="305">
        <v>3</v>
      </c>
    </row>
    <row r="55" spans="1:14" x14ac:dyDescent="0.2">
      <c r="A55" s="306" t="s">
        <v>102</v>
      </c>
      <c r="B55" s="307" t="s">
        <v>17</v>
      </c>
      <c r="C55" s="308" t="s">
        <v>108</v>
      </c>
      <c r="D55" s="105"/>
      <c r="E55" s="106"/>
      <c r="F55" s="106"/>
      <c r="G55" s="106"/>
      <c r="H55" s="107"/>
      <c r="I55" s="309"/>
      <c r="J55" s="310"/>
      <c r="K55" s="311"/>
      <c r="L55" s="76"/>
      <c r="M55" s="77"/>
      <c r="N55" s="78"/>
    </row>
    <row r="56" spans="1:14" x14ac:dyDescent="0.2">
      <c r="A56" s="312"/>
      <c r="B56" s="313" t="s">
        <v>18</v>
      </c>
      <c r="C56" s="314" t="s">
        <v>103</v>
      </c>
      <c r="D56" s="108"/>
      <c r="E56" s="109"/>
      <c r="F56" s="109"/>
      <c r="G56" s="109"/>
      <c r="H56" s="110"/>
      <c r="I56" s="315"/>
      <c r="J56" s="316"/>
      <c r="K56" s="70"/>
      <c r="L56" s="79"/>
      <c r="M56" s="80"/>
      <c r="N56" s="81"/>
    </row>
    <row r="57" spans="1:14" x14ac:dyDescent="0.2">
      <c r="A57" s="317" t="s">
        <v>25</v>
      </c>
      <c r="B57" s="318" t="s">
        <v>19</v>
      </c>
      <c r="C57" s="256" t="s">
        <v>25</v>
      </c>
      <c r="D57" s="111"/>
      <c r="E57" s="112"/>
      <c r="F57" s="112"/>
      <c r="G57" s="112"/>
      <c r="H57" s="113"/>
      <c r="I57" s="73"/>
      <c r="J57" s="73"/>
      <c r="K57" s="68"/>
      <c r="L57" s="82"/>
      <c r="M57" s="83"/>
      <c r="N57" s="84"/>
    </row>
    <row r="58" spans="1:14" x14ac:dyDescent="0.2">
      <c r="A58" s="312"/>
      <c r="B58" s="313" t="s">
        <v>20</v>
      </c>
      <c r="C58" s="257" t="s">
        <v>78</v>
      </c>
      <c r="D58" s="108"/>
      <c r="E58" s="109"/>
      <c r="F58" s="109"/>
      <c r="G58" s="109"/>
      <c r="H58" s="110"/>
      <c r="I58" s="316"/>
      <c r="J58" s="316"/>
      <c r="K58" s="70"/>
      <c r="L58" s="79"/>
      <c r="M58" s="80"/>
      <c r="N58" s="81"/>
    </row>
    <row r="59" spans="1:14" x14ac:dyDescent="0.2">
      <c r="A59" s="317" t="s">
        <v>76</v>
      </c>
      <c r="B59" s="318" t="s">
        <v>21</v>
      </c>
      <c r="C59" s="111" t="s">
        <v>79</v>
      </c>
      <c r="D59" s="111"/>
      <c r="E59" s="112"/>
      <c r="F59" s="112"/>
      <c r="G59" s="112"/>
      <c r="H59" s="113"/>
      <c r="I59" s="73"/>
      <c r="J59" s="73"/>
      <c r="K59" s="68"/>
      <c r="L59" s="82"/>
      <c r="M59" s="83"/>
      <c r="N59" s="84"/>
    </row>
    <row r="60" spans="1:14" x14ac:dyDescent="0.2">
      <c r="A60" s="312"/>
      <c r="B60" s="313" t="s">
        <v>22</v>
      </c>
      <c r="C60" s="108" t="s">
        <v>24</v>
      </c>
      <c r="D60" s="108"/>
      <c r="E60" s="109"/>
      <c r="F60" s="109"/>
      <c r="G60" s="109"/>
      <c r="H60" s="110"/>
      <c r="I60" s="316"/>
      <c r="J60" s="316"/>
      <c r="K60" s="70"/>
      <c r="L60" s="79"/>
      <c r="M60" s="80"/>
      <c r="N60" s="81"/>
    </row>
    <row r="61" spans="1:14" ht="13.9" customHeight="1" thickBot="1" x14ac:dyDescent="0.25">
      <c r="A61" s="319" t="s">
        <v>77</v>
      </c>
      <c r="B61" s="320" t="s">
        <v>23</v>
      </c>
      <c r="C61" s="321" t="s">
        <v>136</v>
      </c>
      <c r="D61" s="322"/>
      <c r="E61" s="114"/>
      <c r="F61" s="114"/>
      <c r="G61" s="114"/>
      <c r="H61" s="115"/>
      <c r="I61" s="323"/>
      <c r="J61" s="324"/>
      <c r="K61" s="325"/>
      <c r="L61" s="85"/>
      <c r="M61" s="86"/>
      <c r="N61" s="87"/>
    </row>
    <row r="62" spans="1:14" ht="17.25" customHeight="1" thickBot="1" x14ac:dyDescent="0.3">
      <c r="A62" s="326"/>
      <c r="B62" s="327"/>
      <c r="C62" s="327"/>
      <c r="D62" s="328"/>
      <c r="E62" s="327"/>
      <c r="F62" s="327"/>
      <c r="G62" s="327"/>
      <c r="H62" s="327"/>
      <c r="I62" s="329"/>
      <c r="J62" s="329"/>
      <c r="K62" s="330"/>
      <c r="L62" s="331"/>
      <c r="M62" s="329">
        <f>SUM(M55:M61)/2</f>
        <v>0</v>
      </c>
      <c r="N62" s="329">
        <f>SUM(N55:N61)/3</f>
        <v>0</v>
      </c>
    </row>
  </sheetData>
  <sheetProtection algorithmName="SHA-512" hashValue="y18NuyZuB8b/wb1WcuwbzQ8Mb7NsZqEysLHk7hlKTPw4BvfiyJqslxBVvACOigvsAeLUh2duZh+xco947yCN6Q==" saltValue="5qjVsDRQcGCeAJQ5vBKTXQ==" spinCount="100000" sheet="1" objects="1" scenarios="1" formatCells="0" selectLockedCells="1"/>
  <mergeCells count="63">
    <mergeCell ref="A6:B6"/>
    <mergeCell ref="B2:H2"/>
    <mergeCell ref="M2:N2"/>
    <mergeCell ref="A5:B5"/>
    <mergeCell ref="D4:H4"/>
    <mergeCell ref="L4:M4"/>
    <mergeCell ref="L43:N43"/>
    <mergeCell ref="L44:N44"/>
    <mergeCell ref="A55:A56"/>
    <mergeCell ref="A57:A58"/>
    <mergeCell ref="A59:A60"/>
    <mergeCell ref="L45:N45"/>
    <mergeCell ref="L46:N46"/>
    <mergeCell ref="L47:N47"/>
    <mergeCell ref="L48:N52"/>
    <mergeCell ref="L38:N38"/>
    <mergeCell ref="L39:N39"/>
    <mergeCell ref="L40:N40"/>
    <mergeCell ref="L41:N41"/>
    <mergeCell ref="L42:N42"/>
    <mergeCell ref="L33:N33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23:N23"/>
    <mergeCell ref="L24:N24"/>
    <mergeCell ref="L25:N25"/>
    <mergeCell ref="L26:N26"/>
    <mergeCell ref="L27:N27"/>
    <mergeCell ref="L18:N18"/>
    <mergeCell ref="L19:N19"/>
    <mergeCell ref="L20:N20"/>
    <mergeCell ref="L21:N21"/>
    <mergeCell ref="L22:N22"/>
    <mergeCell ref="L13:N13"/>
    <mergeCell ref="L14:N14"/>
    <mergeCell ref="L15:N15"/>
    <mergeCell ref="L16:N16"/>
    <mergeCell ref="L17:N17"/>
    <mergeCell ref="A8:A9"/>
    <mergeCell ref="B8:B9"/>
    <mergeCell ref="L11:N11"/>
    <mergeCell ref="L12:N12"/>
    <mergeCell ref="L8:N9"/>
    <mergeCell ref="C8:C9"/>
    <mergeCell ref="E5:F5"/>
    <mergeCell ref="H5:K5"/>
    <mergeCell ref="A1:N1"/>
    <mergeCell ref="L10:N10"/>
    <mergeCell ref="A4:B4"/>
    <mergeCell ref="B3:F3"/>
    <mergeCell ref="L3:M3"/>
    <mergeCell ref="H8:H9"/>
    <mergeCell ref="F8:F9"/>
    <mergeCell ref="E8:E9"/>
    <mergeCell ref="D8:D9"/>
    <mergeCell ref="C6:M6"/>
  </mergeCells>
  <phoneticPr fontId="3" type="noConversion"/>
  <pageMargins left="0.5" right="0.18" top="0.71" bottom="0.48" header="0.31496062992125984" footer="0.22"/>
  <pageSetup paperSize="9" scale="87" orientation="portrait" r:id="rId1"/>
  <headerFooter alignWithMargins="0">
    <oddFooter>&amp;L&amp;9Prentað:&amp;"Arial,Italic" &amp;D</oddFooter>
  </headerFooter>
  <ignoredErrors>
    <ignoredError sqref="H30:H33 H34 H36:H37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8"/>
  <sheetViews>
    <sheetView workbookViewId="0">
      <selection activeCell="C23" sqref="C23"/>
    </sheetView>
  </sheetViews>
  <sheetFormatPr defaultRowHeight="12.75" x14ac:dyDescent="0.2"/>
  <cols>
    <col min="1" max="1" width="7.7109375" customWidth="1"/>
  </cols>
  <sheetData>
    <row r="5" spans="1:12" ht="13.5" thickBot="1" x14ac:dyDescent="0.25"/>
    <row r="6" spans="1:12" ht="13.5" thickBot="1" x14ac:dyDescent="0.25">
      <c r="A6" s="21" t="s">
        <v>93</v>
      </c>
      <c r="B6" s="148" t="s">
        <v>26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1:12" x14ac:dyDescent="0.2">
      <c r="A7" s="17"/>
      <c r="B7" s="18">
        <v>0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20">
        <v>10</v>
      </c>
    </row>
    <row r="8" spans="1:12" x14ac:dyDescent="0.2">
      <c r="A8" s="15">
        <v>0</v>
      </c>
      <c r="B8" s="13">
        <v>0</v>
      </c>
      <c r="C8" s="1">
        <v>25</v>
      </c>
      <c r="D8" s="1">
        <v>50</v>
      </c>
      <c r="E8" s="1">
        <v>75</v>
      </c>
      <c r="F8" s="1">
        <v>100</v>
      </c>
      <c r="G8" s="1">
        <v>125</v>
      </c>
      <c r="H8" s="1">
        <v>150</v>
      </c>
      <c r="I8" s="1">
        <v>175</v>
      </c>
      <c r="J8" s="1">
        <v>200</v>
      </c>
      <c r="K8" s="1">
        <v>225</v>
      </c>
      <c r="L8" s="10">
        <v>250</v>
      </c>
    </row>
    <row r="9" spans="1:12" x14ac:dyDescent="0.2">
      <c r="A9" s="15">
        <v>1</v>
      </c>
      <c r="B9" s="13">
        <v>0</v>
      </c>
      <c r="C9" s="1">
        <v>25</v>
      </c>
      <c r="D9" s="1">
        <v>50</v>
      </c>
      <c r="E9" s="1">
        <v>75</v>
      </c>
      <c r="F9" s="1">
        <v>100</v>
      </c>
      <c r="G9" s="1">
        <v>125</v>
      </c>
      <c r="H9" s="1">
        <v>150</v>
      </c>
      <c r="I9" s="1">
        <v>175</v>
      </c>
      <c r="J9" s="1">
        <v>200</v>
      </c>
      <c r="K9" s="1">
        <v>225</v>
      </c>
      <c r="L9" s="10"/>
    </row>
    <row r="10" spans="1:12" x14ac:dyDescent="0.2">
      <c r="A10" s="15">
        <v>2</v>
      </c>
      <c r="B10" s="13">
        <v>0</v>
      </c>
      <c r="C10" s="1">
        <v>25</v>
      </c>
      <c r="D10" s="1">
        <v>50</v>
      </c>
      <c r="E10" s="1">
        <v>75</v>
      </c>
      <c r="F10" s="1">
        <v>100</v>
      </c>
      <c r="G10" s="1">
        <v>125</v>
      </c>
      <c r="H10" s="1">
        <v>150</v>
      </c>
      <c r="I10" s="1">
        <v>175</v>
      </c>
      <c r="J10" s="1">
        <v>200</v>
      </c>
      <c r="K10" s="1"/>
      <c r="L10" s="10"/>
    </row>
    <row r="11" spans="1:12" x14ac:dyDescent="0.2">
      <c r="A11" s="15">
        <v>3</v>
      </c>
      <c r="B11" s="13">
        <v>10</v>
      </c>
      <c r="C11" s="1">
        <v>35</v>
      </c>
      <c r="D11" s="1">
        <v>60</v>
      </c>
      <c r="E11" s="1">
        <v>85</v>
      </c>
      <c r="F11" s="1">
        <v>110</v>
      </c>
      <c r="G11" s="1">
        <v>135</v>
      </c>
      <c r="H11" s="1">
        <v>160</v>
      </c>
      <c r="I11" s="1">
        <v>185</v>
      </c>
      <c r="J11" s="1"/>
      <c r="K11" s="1"/>
      <c r="L11" s="10"/>
    </row>
    <row r="12" spans="1:12" x14ac:dyDescent="0.2">
      <c r="A12" s="15">
        <v>4</v>
      </c>
      <c r="B12" s="13">
        <v>20</v>
      </c>
      <c r="C12" s="1">
        <v>45</v>
      </c>
      <c r="D12" s="1">
        <v>70</v>
      </c>
      <c r="E12" s="1">
        <v>95</v>
      </c>
      <c r="F12" s="1">
        <v>120</v>
      </c>
      <c r="G12" s="1">
        <v>145</v>
      </c>
      <c r="H12" s="1">
        <v>170</v>
      </c>
      <c r="I12" s="1"/>
      <c r="J12" s="1"/>
      <c r="K12" s="1"/>
      <c r="L12" s="10" t="s">
        <v>27</v>
      </c>
    </row>
    <row r="13" spans="1:12" x14ac:dyDescent="0.2">
      <c r="A13" s="15">
        <v>5</v>
      </c>
      <c r="B13" s="13">
        <v>30</v>
      </c>
      <c r="C13" s="1">
        <v>55</v>
      </c>
      <c r="D13" s="1">
        <v>80</v>
      </c>
      <c r="E13" s="1">
        <v>105</v>
      </c>
      <c r="F13" s="1">
        <v>130</v>
      </c>
      <c r="G13" s="1">
        <v>155</v>
      </c>
      <c r="H13" s="1"/>
      <c r="I13" s="1"/>
      <c r="J13" s="1"/>
      <c r="K13" s="1" t="s">
        <v>27</v>
      </c>
      <c r="L13" s="10"/>
    </row>
    <row r="14" spans="1:12" x14ac:dyDescent="0.2">
      <c r="A14" s="15">
        <v>6</v>
      </c>
      <c r="B14" s="13">
        <v>40</v>
      </c>
      <c r="C14" s="1">
        <v>65</v>
      </c>
      <c r="D14" s="1">
        <v>90</v>
      </c>
      <c r="E14" s="1">
        <v>115</v>
      </c>
      <c r="F14" s="1">
        <v>140</v>
      </c>
      <c r="G14" s="1" t="s">
        <v>27</v>
      </c>
      <c r="H14" s="1"/>
      <c r="I14" s="1"/>
      <c r="J14" s="1" t="s">
        <v>27</v>
      </c>
      <c r="K14" s="1"/>
      <c r="L14" s="10"/>
    </row>
    <row r="15" spans="1:12" x14ac:dyDescent="0.2">
      <c r="A15" s="15">
        <v>7</v>
      </c>
      <c r="B15" s="13">
        <v>50</v>
      </c>
      <c r="C15" s="1">
        <v>75</v>
      </c>
      <c r="D15" s="1">
        <v>100</v>
      </c>
      <c r="E15" s="1">
        <v>125</v>
      </c>
      <c r="F15" s="1" t="s">
        <v>27</v>
      </c>
      <c r="G15" s="1" t="s">
        <v>27</v>
      </c>
      <c r="H15" s="1"/>
      <c r="I15" s="1" t="s">
        <v>27</v>
      </c>
      <c r="J15" s="1"/>
      <c r="K15" s="1"/>
      <c r="L15" s="10"/>
    </row>
    <row r="16" spans="1:12" x14ac:dyDescent="0.2">
      <c r="A16" s="15">
        <v>8</v>
      </c>
      <c r="B16" s="13">
        <v>60</v>
      </c>
      <c r="C16" s="1">
        <v>85</v>
      </c>
      <c r="D16" s="1">
        <v>110</v>
      </c>
      <c r="E16" s="1" t="s">
        <v>27</v>
      </c>
      <c r="F16" s="1" t="s">
        <v>27</v>
      </c>
      <c r="G16" s="1" t="s">
        <v>27</v>
      </c>
      <c r="H16" s="1" t="s">
        <v>27</v>
      </c>
      <c r="I16" s="1"/>
      <c r="J16" s="1"/>
      <c r="K16" s="1"/>
      <c r="L16" s="10"/>
    </row>
    <row r="17" spans="1:12" x14ac:dyDescent="0.2">
      <c r="A17" s="15">
        <v>9</v>
      </c>
      <c r="B17" s="13">
        <v>70</v>
      </c>
      <c r="C17" s="1">
        <v>95</v>
      </c>
      <c r="D17" s="1" t="s">
        <v>27</v>
      </c>
      <c r="E17" s="1" t="s">
        <v>27</v>
      </c>
      <c r="F17" s="1" t="s">
        <v>27</v>
      </c>
      <c r="G17" s="1" t="s">
        <v>27</v>
      </c>
      <c r="H17" s="1"/>
      <c r="I17" s="1"/>
      <c r="J17" s="1"/>
      <c r="K17" s="1"/>
      <c r="L17" s="10"/>
    </row>
    <row r="18" spans="1:12" ht="13.5" thickBot="1" x14ac:dyDescent="0.25">
      <c r="A18" s="16">
        <v>10</v>
      </c>
      <c r="B18" s="14">
        <v>80</v>
      </c>
      <c r="C18" s="11" t="s">
        <v>27</v>
      </c>
      <c r="D18" s="11" t="s">
        <v>27</v>
      </c>
      <c r="E18" s="11" t="s">
        <v>27</v>
      </c>
      <c r="F18" s="11"/>
      <c r="G18" s="11"/>
      <c r="H18" s="11"/>
      <c r="I18" s="11"/>
      <c r="J18" s="11"/>
      <c r="K18" s="11"/>
      <c r="L18" s="12"/>
    </row>
  </sheetData>
  <sheetProtection password="C400" sheet="1" objects="1" scenarios="1" formatCells="0" formatColumns="0" formatRows="0" insertColumns="0" insertRows="0" insertHyperlinks="0" deleteColumns="0" deleteRows="0" sort="0"/>
  <mergeCells count="1">
    <mergeCell ref="B6:L6"/>
  </mergeCells>
  <phoneticPr fontId="3" type="noConversion"/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E29" sqref="E29"/>
    </sheetView>
  </sheetViews>
  <sheetFormatPr defaultRowHeight="12.75" x14ac:dyDescent="0.2"/>
  <cols>
    <col min="1" max="1" width="24.42578125" customWidth="1"/>
    <col min="3" max="4" width="14" customWidth="1"/>
    <col min="5" max="5" width="19.28515625" customWidth="1"/>
    <col min="6" max="7" width="11.85546875" customWidth="1"/>
  </cols>
  <sheetData>
    <row r="1" spans="1:7" ht="26.25" x14ac:dyDescent="0.4">
      <c r="A1" s="36" t="s">
        <v>105</v>
      </c>
      <c r="B1" s="28"/>
      <c r="C1" s="23"/>
      <c r="D1" s="2"/>
      <c r="E1" s="3"/>
      <c r="F1" s="2"/>
      <c r="G1" s="3"/>
    </row>
    <row r="2" spans="1:7" ht="30.75" thickBot="1" x14ac:dyDescent="0.45">
      <c r="A2" s="50"/>
      <c r="B2" s="51"/>
      <c r="C2" s="24"/>
      <c r="D2" s="52"/>
      <c r="E2" s="5"/>
      <c r="F2" s="4"/>
      <c r="G2" s="5"/>
    </row>
    <row r="3" spans="1:7" ht="21" thickBot="1" x14ac:dyDescent="0.35">
      <c r="A3" s="34"/>
      <c r="B3" s="40"/>
      <c r="C3" s="37"/>
      <c r="D3" s="38" t="s">
        <v>104</v>
      </c>
      <c r="E3" s="39"/>
      <c r="F3" s="41"/>
      <c r="G3" s="39"/>
    </row>
    <row r="4" spans="1:7" ht="15.75" x14ac:dyDescent="0.25">
      <c r="A4" s="6"/>
      <c r="B4" s="33"/>
      <c r="C4" s="25" t="s">
        <v>94</v>
      </c>
      <c r="D4" s="26" t="s">
        <v>95</v>
      </c>
      <c r="E4" s="27" t="s">
        <v>96</v>
      </c>
      <c r="F4" s="9" t="s">
        <v>97</v>
      </c>
      <c r="G4" s="8" t="s">
        <v>63</v>
      </c>
    </row>
    <row r="5" spans="1:7" ht="16.5" thickBot="1" x14ac:dyDescent="0.3">
      <c r="A5" s="42" t="s">
        <v>39</v>
      </c>
      <c r="B5" s="7" t="s">
        <v>1</v>
      </c>
      <c r="C5" s="29" t="s">
        <v>30</v>
      </c>
      <c r="D5" s="30"/>
      <c r="E5" s="31" t="s">
        <v>107</v>
      </c>
      <c r="F5" s="35" t="s">
        <v>98</v>
      </c>
      <c r="G5" s="22" t="s">
        <v>29</v>
      </c>
    </row>
    <row r="6" spans="1:7" ht="15" x14ac:dyDescent="0.2">
      <c r="A6" s="43" t="s">
        <v>35</v>
      </c>
      <c r="B6" s="32" t="s">
        <v>4</v>
      </c>
      <c r="C6" s="53">
        <v>15000</v>
      </c>
      <c r="D6" s="54">
        <v>3</v>
      </c>
      <c r="E6" s="55">
        <f>C6/D6*2</f>
        <v>10000</v>
      </c>
      <c r="F6" s="56">
        <v>0</v>
      </c>
      <c r="G6" s="57">
        <f t="shared" ref="G6:G19" si="0">E6*F6</f>
        <v>0</v>
      </c>
    </row>
    <row r="7" spans="1:7" ht="15" x14ac:dyDescent="0.2">
      <c r="A7" s="44" t="s">
        <v>99</v>
      </c>
      <c r="B7" s="9" t="s">
        <v>5</v>
      </c>
      <c r="C7" s="58">
        <v>80000</v>
      </c>
      <c r="D7" s="59">
        <v>40</v>
      </c>
      <c r="E7" s="55">
        <f t="shared" ref="E7:E19" si="1">C7/D7*2</f>
        <v>4000</v>
      </c>
      <c r="F7" s="60">
        <v>2</v>
      </c>
      <c r="G7" s="57">
        <f t="shared" si="0"/>
        <v>8000</v>
      </c>
    </row>
    <row r="8" spans="1:7" ht="15" x14ac:dyDescent="0.2">
      <c r="A8" s="44" t="s">
        <v>100</v>
      </c>
      <c r="B8" s="9" t="s">
        <v>8</v>
      </c>
      <c r="C8" s="58">
        <v>15000</v>
      </c>
      <c r="D8" s="59">
        <v>20</v>
      </c>
      <c r="E8" s="55">
        <f t="shared" si="1"/>
        <v>1500</v>
      </c>
      <c r="F8" s="60">
        <v>0</v>
      </c>
      <c r="G8" s="57">
        <f t="shared" si="0"/>
        <v>0</v>
      </c>
    </row>
    <row r="9" spans="1:7" ht="15" x14ac:dyDescent="0.2">
      <c r="A9" s="44" t="s">
        <v>36</v>
      </c>
      <c r="B9" s="9" t="s">
        <v>11</v>
      </c>
      <c r="C9" s="58">
        <v>20000</v>
      </c>
      <c r="D9" s="59">
        <v>10</v>
      </c>
      <c r="E9" s="55">
        <f t="shared" si="1"/>
        <v>4000</v>
      </c>
      <c r="F9" s="60">
        <v>0</v>
      </c>
      <c r="G9" s="57">
        <f t="shared" si="0"/>
        <v>0</v>
      </c>
    </row>
    <row r="10" spans="1:7" ht="15" x14ac:dyDescent="0.2">
      <c r="A10" s="44" t="s">
        <v>37</v>
      </c>
      <c r="B10" s="9" t="s">
        <v>14</v>
      </c>
      <c r="C10" s="58">
        <v>20000</v>
      </c>
      <c r="D10" s="59">
        <v>10</v>
      </c>
      <c r="E10" s="55">
        <f t="shared" si="1"/>
        <v>4000</v>
      </c>
      <c r="F10" s="60">
        <v>4</v>
      </c>
      <c r="G10" s="57">
        <f t="shared" si="0"/>
        <v>16000</v>
      </c>
    </row>
    <row r="11" spans="1:7" ht="15" x14ac:dyDescent="0.2">
      <c r="A11" s="45" t="s">
        <v>41</v>
      </c>
      <c r="B11" s="9" t="s">
        <v>28</v>
      </c>
      <c r="C11" s="58">
        <v>25000</v>
      </c>
      <c r="D11" s="59">
        <v>10</v>
      </c>
      <c r="E11" s="55">
        <f t="shared" si="1"/>
        <v>5000</v>
      </c>
      <c r="F11" s="61">
        <v>24</v>
      </c>
      <c r="G11" s="57">
        <f t="shared" si="0"/>
        <v>120000</v>
      </c>
    </row>
    <row r="12" spans="1:7" ht="15" x14ac:dyDescent="0.2">
      <c r="A12" s="46" t="s">
        <v>42</v>
      </c>
      <c r="B12" s="9" t="s">
        <v>33</v>
      </c>
      <c r="C12" s="58">
        <v>1200000</v>
      </c>
      <c r="D12" s="59">
        <v>80</v>
      </c>
      <c r="E12" s="55">
        <f t="shared" si="1"/>
        <v>30000</v>
      </c>
      <c r="F12" s="61">
        <v>0</v>
      </c>
      <c r="G12" s="57">
        <f t="shared" si="0"/>
        <v>0</v>
      </c>
    </row>
    <row r="13" spans="1:7" ht="15" x14ac:dyDescent="0.2">
      <c r="A13" s="45" t="s">
        <v>45</v>
      </c>
      <c r="B13" s="9" t="s">
        <v>50</v>
      </c>
      <c r="C13" s="58">
        <v>160000</v>
      </c>
      <c r="D13" s="59">
        <v>40</v>
      </c>
      <c r="E13" s="55">
        <f t="shared" si="1"/>
        <v>8000</v>
      </c>
      <c r="F13" s="62">
        <v>0</v>
      </c>
      <c r="G13" s="57">
        <f t="shared" si="0"/>
        <v>0</v>
      </c>
    </row>
    <row r="14" spans="1:7" ht="15" x14ac:dyDescent="0.2">
      <c r="A14" s="45" t="s">
        <v>46</v>
      </c>
      <c r="B14" s="9" t="s">
        <v>52</v>
      </c>
      <c r="C14" s="58">
        <v>160000</v>
      </c>
      <c r="D14" s="59">
        <v>40</v>
      </c>
      <c r="E14" s="55">
        <f t="shared" si="1"/>
        <v>8000</v>
      </c>
      <c r="F14" s="62">
        <v>0</v>
      </c>
      <c r="G14" s="57">
        <f t="shared" si="0"/>
        <v>0</v>
      </c>
    </row>
    <row r="15" spans="1:7" ht="15" x14ac:dyDescent="0.2">
      <c r="A15" s="45" t="s">
        <v>47</v>
      </c>
      <c r="B15" s="9" t="s">
        <v>62</v>
      </c>
      <c r="C15" s="58">
        <v>10000</v>
      </c>
      <c r="D15" s="59">
        <v>20</v>
      </c>
      <c r="E15" s="55">
        <f t="shared" si="1"/>
        <v>1000</v>
      </c>
      <c r="F15" s="61">
        <v>8</v>
      </c>
      <c r="G15" s="57">
        <f t="shared" si="0"/>
        <v>8000</v>
      </c>
    </row>
    <row r="16" spans="1:7" ht="15" x14ac:dyDescent="0.2">
      <c r="A16" s="46" t="s">
        <v>48</v>
      </c>
      <c r="B16" s="9" t="s">
        <v>68</v>
      </c>
      <c r="C16" s="58">
        <v>300000</v>
      </c>
      <c r="D16" s="59">
        <v>10</v>
      </c>
      <c r="E16" s="55">
        <f t="shared" si="1"/>
        <v>60000</v>
      </c>
      <c r="F16" s="61">
        <v>0</v>
      </c>
      <c r="G16" s="57">
        <f t="shared" si="0"/>
        <v>0</v>
      </c>
    </row>
    <row r="17" spans="1:7" ht="15" x14ac:dyDescent="0.2">
      <c r="A17" s="45" t="s">
        <v>101</v>
      </c>
      <c r="B17" s="9" t="s">
        <v>70</v>
      </c>
      <c r="C17" s="58">
        <v>120000</v>
      </c>
      <c r="D17" s="59">
        <v>10</v>
      </c>
      <c r="E17" s="55">
        <f t="shared" si="1"/>
        <v>24000</v>
      </c>
      <c r="F17" s="61">
        <v>0</v>
      </c>
      <c r="G17" s="57">
        <f t="shared" si="0"/>
        <v>0</v>
      </c>
    </row>
    <row r="18" spans="1:7" ht="15" x14ac:dyDescent="0.2">
      <c r="A18" s="47" t="s">
        <v>53</v>
      </c>
      <c r="B18" s="9" t="s">
        <v>73</v>
      </c>
      <c r="C18" s="58">
        <v>12000</v>
      </c>
      <c r="D18" s="59">
        <v>20</v>
      </c>
      <c r="E18" s="55">
        <f t="shared" si="1"/>
        <v>1200</v>
      </c>
      <c r="F18" s="61">
        <v>1</v>
      </c>
      <c r="G18" s="57">
        <f t="shared" si="0"/>
        <v>1200</v>
      </c>
    </row>
    <row r="19" spans="1:7" ht="15.75" thickBot="1" x14ac:dyDescent="0.25">
      <c r="A19" s="48" t="s">
        <v>56</v>
      </c>
      <c r="B19" s="9" t="s">
        <v>83</v>
      </c>
      <c r="C19" s="58">
        <v>4000</v>
      </c>
      <c r="D19" s="59">
        <v>20</v>
      </c>
      <c r="E19" s="55">
        <f t="shared" si="1"/>
        <v>400</v>
      </c>
      <c r="F19" s="61">
        <v>10</v>
      </c>
      <c r="G19" s="57">
        <f t="shared" si="0"/>
        <v>4000</v>
      </c>
    </row>
    <row r="20" spans="1:7" ht="16.5" thickBot="1" x14ac:dyDescent="0.3">
      <c r="A20" s="49" t="s">
        <v>106</v>
      </c>
      <c r="B20" s="34"/>
      <c r="C20" s="63"/>
      <c r="D20" s="63"/>
      <c r="E20" s="63"/>
      <c r="F20" s="64"/>
      <c r="G20" s="65">
        <f>SUM(G11:G19)</f>
        <v>133200</v>
      </c>
    </row>
  </sheetData>
  <sheetProtection sheet="1" objects="1" scenarios="1" formatCells="0" formatColumns="0" formatRows="0" insertColumns="0" insertRows="0" insertHyperlinks="0" deleteColumns="0" deleteRows="0" sort="0"/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Févíti</vt:lpstr>
      <vt:lpstr>Tafla-1</vt:lpstr>
      <vt:lpstr>Tafla-2</vt:lpstr>
      <vt:lpstr>Févíti!Print_Area</vt:lpstr>
    </vt:vector>
  </TitlesOfParts>
  <Company>Vegagerðin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Útreikningur févíta vegna vinnusvæðamerkinga</dc:title>
  <dc:subject>Vinnusvæðamerkingar</dc:subject>
  <dc:creator>Einar Gíslason</dc:creator>
  <cp:keywords>Eyðublað</cp:keywords>
  <dc:description>Síðast breyting feb. 2015, VK, EG, RJ</dc:description>
  <cp:lastModifiedBy>Valgeir S. Kárason</cp:lastModifiedBy>
  <cp:lastPrinted>2015-02-27T15:17:46Z</cp:lastPrinted>
  <dcterms:created xsi:type="dcterms:W3CDTF">2008-11-25T16:48:48Z</dcterms:created>
  <dcterms:modified xsi:type="dcterms:W3CDTF">2015-02-27T15:17:50Z</dcterms:modified>
  <cp:category>Framkvæmdir</cp:category>
  <cp:contentStatus/>
</cp:coreProperties>
</file>